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firstSheet="3" activeTab="5"/>
  </bookViews>
  <sheets>
    <sheet name="1-Промеж_рез" sheetId="1" r:id="rId1"/>
    <sheet name="Лист1" sheetId="20" r:id="rId2"/>
    <sheet name="1-Промеж_рез (итог)" sheetId="19" r:id="rId3"/>
    <sheet name="Физ_Разв" sheetId="4" r:id="rId4"/>
    <sheet name="Реч_Разв" sheetId="5" r:id="rId5"/>
    <sheet name="Реч_Разв (итог)" sheetId="14" r:id="rId6"/>
    <sheet name="Соц-ком" sheetId="10" r:id="rId7"/>
    <sheet name="Соц-ком (итог)" sheetId="15" r:id="rId8"/>
    <sheet name="Х-Эстет" sheetId="11" r:id="rId9"/>
    <sheet name="Х-Эстет (итог)" sheetId="16" r:id="rId10"/>
    <sheet name="Мониторинг_образ" sheetId="17" r:id="rId11"/>
    <sheet name="Мониторинг_образ(итог)" sheetId="12" r:id="rId12"/>
    <sheet name="Мониторинг_ранн_разв" sheetId="13" r:id="rId13"/>
    <sheet name="Мониторинг_ранн_разв (итог)" sheetId="18" r:id="rId14"/>
  </sheets>
  <definedNames>
    <definedName name="_GoBack" localSheetId="0">'1-Промеж_рез'!$A$48</definedName>
    <definedName name="_GoBack" localSheetId="2">'1-Промеж_рез (итог)'!$A$20</definedName>
    <definedName name="_GoBack" localSheetId="10">Мониторинг_образ!$A$38</definedName>
    <definedName name="_GoBack" localSheetId="11">'Мониторинг_образ(итог)'!$A$14</definedName>
    <definedName name="_GoBack" localSheetId="12">Мониторинг_ранн_разв!$A$37</definedName>
    <definedName name="_GoBack" localSheetId="13">'Мониторинг_ранн_разв (итог)'!$A$14</definedName>
    <definedName name="_GoBack" localSheetId="4">Реч_Разв!$A$39</definedName>
    <definedName name="_GoBack" localSheetId="5">'Реч_Разв (итог)'!$A$20</definedName>
    <definedName name="_GoBack" localSheetId="6">'Соц-ком'!$A$37</definedName>
    <definedName name="_GoBack" localSheetId="7">'Соц-ком (итог)'!$A$14</definedName>
    <definedName name="_GoBack" localSheetId="3">Физ_Разв!$A$37</definedName>
    <definedName name="_GoBack" localSheetId="8">'Х-Эстет'!$A$37</definedName>
    <definedName name="_GoBack" localSheetId="9">'Х-Эстет (итог)'!$A$15</definedName>
  </definedNames>
  <calcPr calcId="145621"/>
</workbook>
</file>

<file path=xl/calcChain.xml><?xml version="1.0" encoding="utf-8"?>
<calcChain xmlns="http://schemas.openxmlformats.org/spreadsheetml/2006/main">
  <c r="J32" i="17" l="1"/>
  <c r="K32" i="17"/>
  <c r="L32" i="17" s="1"/>
  <c r="M32" i="17"/>
  <c r="N32" i="17" s="1"/>
  <c r="O32" i="17"/>
  <c r="P32" i="17" s="1"/>
  <c r="J31" i="17"/>
  <c r="K31" i="17"/>
  <c r="L31" i="17" s="1"/>
  <c r="M31" i="17"/>
  <c r="N31" i="17" s="1"/>
  <c r="O31" i="17"/>
  <c r="P31" i="17" s="1"/>
  <c r="J30" i="17"/>
  <c r="K30" i="17"/>
  <c r="L30" i="17" s="1"/>
  <c r="M30" i="17"/>
  <c r="N30" i="17" s="1"/>
  <c r="O30" i="17"/>
  <c r="P30" i="17" s="1"/>
  <c r="L31" i="11"/>
  <c r="M31" i="11"/>
  <c r="O31" i="11"/>
  <c r="Q31" i="11"/>
  <c r="L30" i="11"/>
  <c r="M30" i="11"/>
  <c r="O30" i="11"/>
  <c r="Q30" i="11"/>
  <c r="L29" i="11"/>
  <c r="M29" i="11"/>
  <c r="O29" i="11"/>
  <c r="Q29" i="11"/>
  <c r="O31" i="10"/>
  <c r="P31" i="10"/>
  <c r="R31" i="10"/>
  <c r="T31" i="10"/>
  <c r="O30" i="10"/>
  <c r="P30" i="10"/>
  <c r="R30" i="10"/>
  <c r="T30" i="10"/>
  <c r="O29" i="10"/>
  <c r="P29" i="10"/>
  <c r="R29" i="10"/>
  <c r="T29" i="10"/>
  <c r="X31" i="5" l="1"/>
  <c r="Y31" i="5"/>
  <c r="AA31" i="5"/>
  <c r="AC31" i="5"/>
  <c r="X30" i="5"/>
  <c r="Y30" i="5"/>
  <c r="AA30" i="5"/>
  <c r="AC30" i="5"/>
  <c r="X29" i="5"/>
  <c r="Y29" i="5"/>
  <c r="AA29" i="5"/>
  <c r="AC29" i="5"/>
  <c r="M31" i="4"/>
  <c r="N31" i="4"/>
  <c r="O31" i="4" s="1"/>
  <c r="P31" i="4"/>
  <c r="Q31" i="4" s="1"/>
  <c r="R31" i="4"/>
  <c r="S31" i="4" s="1"/>
  <c r="M30" i="4"/>
  <c r="N30" i="4"/>
  <c r="O30" i="4" s="1"/>
  <c r="P30" i="4"/>
  <c r="Q30" i="4" s="1"/>
  <c r="R30" i="4"/>
  <c r="S30" i="4" s="1"/>
  <c r="M29" i="4"/>
  <c r="N29" i="4"/>
  <c r="O29" i="4" s="1"/>
  <c r="P29" i="4"/>
  <c r="Q29" i="4" s="1"/>
  <c r="R29" i="4"/>
  <c r="S29" i="4" s="1"/>
  <c r="M28" i="4"/>
  <c r="N28" i="4"/>
  <c r="O28" i="4" s="1"/>
  <c r="P28" i="4"/>
  <c r="Q28" i="4" s="1"/>
  <c r="R28" i="4"/>
  <c r="S28" i="4" s="1"/>
  <c r="N41" i="1"/>
  <c r="P41" i="1"/>
  <c r="R41" i="1"/>
  <c r="N40" i="1"/>
  <c r="P40" i="1"/>
  <c r="R40" i="1"/>
  <c r="N39" i="1"/>
  <c r="P39" i="1"/>
  <c r="R39" i="1"/>
  <c r="L36" i="4" l="1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C36" i="4"/>
  <c r="C35" i="4"/>
  <c r="C34" i="4"/>
  <c r="R32" i="4"/>
  <c r="S32" i="4" s="1"/>
  <c r="P32" i="4"/>
  <c r="Q32" i="4" s="1"/>
  <c r="N32" i="4"/>
  <c r="O32" i="4" s="1"/>
  <c r="M32" i="4"/>
  <c r="R27" i="4"/>
  <c r="S27" i="4" s="1"/>
  <c r="P27" i="4"/>
  <c r="Q27" i="4" s="1"/>
  <c r="N27" i="4"/>
  <c r="O27" i="4" s="1"/>
  <c r="M27" i="4"/>
  <c r="R26" i="4"/>
  <c r="S26" i="4" s="1"/>
  <c r="P26" i="4"/>
  <c r="Q26" i="4" s="1"/>
  <c r="N26" i="4"/>
  <c r="O26" i="4" s="1"/>
  <c r="M26" i="4"/>
  <c r="R25" i="4"/>
  <c r="S25" i="4" s="1"/>
  <c r="P25" i="4"/>
  <c r="Q25" i="4" s="1"/>
  <c r="N25" i="4"/>
  <c r="O25" i="4" s="1"/>
  <c r="M25" i="4"/>
  <c r="R24" i="4"/>
  <c r="S24" i="4" s="1"/>
  <c r="P24" i="4"/>
  <c r="Q24" i="4" s="1"/>
  <c r="N24" i="4"/>
  <c r="O24" i="4" s="1"/>
  <c r="M24" i="4"/>
  <c r="R23" i="4"/>
  <c r="S23" i="4" s="1"/>
  <c r="P23" i="4"/>
  <c r="Q23" i="4" s="1"/>
  <c r="N23" i="4"/>
  <c r="O23" i="4" s="1"/>
  <c r="M23" i="4"/>
  <c r="R22" i="4"/>
  <c r="S22" i="4" s="1"/>
  <c r="P22" i="4"/>
  <c r="Q22" i="4" s="1"/>
  <c r="N22" i="4"/>
  <c r="O22" i="4" s="1"/>
  <c r="M22" i="4"/>
  <c r="R21" i="4"/>
  <c r="S21" i="4" s="1"/>
  <c r="P21" i="4"/>
  <c r="Q21" i="4" s="1"/>
  <c r="N21" i="4"/>
  <c r="O21" i="4" s="1"/>
  <c r="M21" i="4"/>
  <c r="R20" i="4"/>
  <c r="S20" i="4" s="1"/>
  <c r="P20" i="4"/>
  <c r="Q20" i="4" s="1"/>
  <c r="N20" i="4"/>
  <c r="O20" i="4" s="1"/>
  <c r="M20" i="4"/>
  <c r="R19" i="4"/>
  <c r="S19" i="4" s="1"/>
  <c r="P19" i="4"/>
  <c r="Q19" i="4" s="1"/>
  <c r="N19" i="4"/>
  <c r="O19" i="4" s="1"/>
  <c r="M19" i="4"/>
  <c r="R18" i="4"/>
  <c r="S18" i="4" s="1"/>
  <c r="P18" i="4"/>
  <c r="Q18" i="4" s="1"/>
  <c r="N18" i="4"/>
  <c r="O18" i="4" s="1"/>
  <c r="M18" i="4"/>
  <c r="R17" i="4"/>
  <c r="S17" i="4" s="1"/>
  <c r="P17" i="4"/>
  <c r="Q17" i="4" s="1"/>
  <c r="N17" i="4"/>
  <c r="O17" i="4" s="1"/>
  <c r="M17" i="4"/>
  <c r="R16" i="4"/>
  <c r="S16" i="4" s="1"/>
  <c r="P16" i="4"/>
  <c r="Q16" i="4" s="1"/>
  <c r="N16" i="4"/>
  <c r="O16" i="4" s="1"/>
  <c r="M16" i="4"/>
  <c r="R15" i="4"/>
  <c r="S15" i="4" s="1"/>
  <c r="P15" i="4"/>
  <c r="Q15" i="4" s="1"/>
  <c r="N15" i="4"/>
  <c r="O15" i="4" s="1"/>
  <c r="M15" i="4"/>
  <c r="R14" i="4"/>
  <c r="S14" i="4" s="1"/>
  <c r="P14" i="4"/>
  <c r="Q14" i="4" s="1"/>
  <c r="N14" i="4"/>
  <c r="O14" i="4" s="1"/>
  <c r="M14" i="4"/>
  <c r="R13" i="4"/>
  <c r="S13" i="4" s="1"/>
  <c r="P13" i="4"/>
  <c r="Q13" i="4" s="1"/>
  <c r="N13" i="4"/>
  <c r="O13" i="4" s="1"/>
  <c r="M13" i="4"/>
  <c r="R12" i="4"/>
  <c r="S12" i="4" s="1"/>
  <c r="P12" i="4"/>
  <c r="Q12" i="4" s="1"/>
  <c r="N12" i="4"/>
  <c r="O12" i="4" s="1"/>
  <c r="M12" i="4"/>
  <c r="R11" i="4"/>
  <c r="S11" i="4" s="1"/>
  <c r="P11" i="4"/>
  <c r="Q11" i="4" s="1"/>
  <c r="N11" i="4"/>
  <c r="O11" i="4" s="1"/>
  <c r="M11" i="4"/>
  <c r="R10" i="4"/>
  <c r="S10" i="4" s="1"/>
  <c r="P10" i="4"/>
  <c r="Q10" i="4" s="1"/>
  <c r="N10" i="4"/>
  <c r="O10" i="4" s="1"/>
  <c r="M10" i="4"/>
  <c r="L47" i="1"/>
  <c r="L19" i="19" s="1"/>
  <c r="K47" i="1"/>
  <c r="K19" i="19" s="1"/>
  <c r="J47" i="1"/>
  <c r="J19" i="19" s="1"/>
  <c r="I47" i="1"/>
  <c r="I19" i="19" s="1"/>
  <c r="H47" i="1"/>
  <c r="H19" i="19" s="1"/>
  <c r="G47" i="1"/>
  <c r="G19" i="19" s="1"/>
  <c r="F47" i="1"/>
  <c r="F19" i="19" s="1"/>
  <c r="E47" i="1"/>
  <c r="E19" i="19" s="1"/>
  <c r="D47" i="1"/>
  <c r="D19" i="19" s="1"/>
  <c r="C47" i="1"/>
  <c r="C19" i="19" s="1"/>
  <c r="L46" i="1"/>
  <c r="L18" i="19" s="1"/>
  <c r="K46" i="1"/>
  <c r="K18" i="19" s="1"/>
  <c r="J46" i="1"/>
  <c r="J18" i="19" s="1"/>
  <c r="I46" i="1"/>
  <c r="I18" i="19" s="1"/>
  <c r="H46" i="1"/>
  <c r="H18" i="19" s="1"/>
  <c r="G46" i="1"/>
  <c r="G18" i="19" s="1"/>
  <c r="F46" i="1"/>
  <c r="F18" i="19" s="1"/>
  <c r="E46" i="1"/>
  <c r="E18" i="19" s="1"/>
  <c r="D46" i="1"/>
  <c r="D18" i="19" s="1"/>
  <c r="C46" i="1"/>
  <c r="C18" i="19" s="1"/>
  <c r="L45" i="1"/>
  <c r="L17" i="19" s="1"/>
  <c r="K45" i="1"/>
  <c r="K17" i="19" s="1"/>
  <c r="J45" i="1"/>
  <c r="J17" i="19" s="1"/>
  <c r="I45" i="1"/>
  <c r="I17" i="19" s="1"/>
  <c r="H45" i="1"/>
  <c r="G45" i="1"/>
  <c r="G17" i="19" s="1"/>
  <c r="F45" i="1"/>
  <c r="F17" i="19" s="1"/>
  <c r="E45" i="1"/>
  <c r="E17" i="19" s="1"/>
  <c r="D45" i="1"/>
  <c r="C45" i="1"/>
  <c r="R43" i="1"/>
  <c r="P43" i="1"/>
  <c r="N43" i="1"/>
  <c r="M43" i="1"/>
  <c r="R38" i="1"/>
  <c r="P38" i="1"/>
  <c r="N38" i="1"/>
  <c r="M38" i="1"/>
  <c r="R37" i="1"/>
  <c r="P37" i="1"/>
  <c r="N37" i="1"/>
  <c r="M37" i="1"/>
  <c r="R36" i="1"/>
  <c r="P36" i="1"/>
  <c r="N36" i="1"/>
  <c r="M36" i="1"/>
  <c r="R35" i="1"/>
  <c r="P35" i="1"/>
  <c r="N35" i="1"/>
  <c r="M35" i="1"/>
  <c r="R34" i="1"/>
  <c r="P34" i="1"/>
  <c r="N34" i="1"/>
  <c r="M34" i="1"/>
  <c r="R33" i="1"/>
  <c r="P33" i="1"/>
  <c r="N33" i="1"/>
  <c r="M33" i="1"/>
  <c r="R32" i="1"/>
  <c r="P32" i="1"/>
  <c r="N32" i="1"/>
  <c r="M32" i="1"/>
  <c r="R31" i="1"/>
  <c r="P31" i="1"/>
  <c r="N31" i="1"/>
  <c r="M31" i="1"/>
  <c r="R30" i="1"/>
  <c r="P30" i="1"/>
  <c r="N30" i="1"/>
  <c r="M30" i="1"/>
  <c r="R29" i="1"/>
  <c r="P29" i="1"/>
  <c r="N29" i="1"/>
  <c r="M29" i="1"/>
  <c r="R28" i="1"/>
  <c r="P28" i="1"/>
  <c r="N28" i="1"/>
  <c r="M28" i="1"/>
  <c r="R27" i="1"/>
  <c r="P27" i="1"/>
  <c r="N27" i="1"/>
  <c r="M27" i="1"/>
  <c r="R26" i="1"/>
  <c r="P26" i="1"/>
  <c r="N26" i="1"/>
  <c r="M26" i="1"/>
  <c r="R25" i="1"/>
  <c r="P25" i="1"/>
  <c r="N25" i="1"/>
  <c r="M25" i="1"/>
  <c r="R24" i="1"/>
  <c r="P24" i="1"/>
  <c r="N24" i="1"/>
  <c r="M24" i="1"/>
  <c r="R23" i="1"/>
  <c r="P23" i="1"/>
  <c r="N23" i="1"/>
  <c r="M23" i="1"/>
  <c r="R22" i="1"/>
  <c r="P22" i="1"/>
  <c r="N22" i="1"/>
  <c r="M22" i="1"/>
  <c r="R21" i="1"/>
  <c r="P21" i="1"/>
  <c r="N21" i="1"/>
  <c r="M21" i="1"/>
  <c r="R20" i="1"/>
  <c r="P20" i="1"/>
  <c r="N20" i="1"/>
  <c r="M20" i="1"/>
  <c r="R19" i="1"/>
  <c r="P19" i="1"/>
  <c r="N19" i="1"/>
  <c r="M19" i="1"/>
  <c r="R18" i="1"/>
  <c r="P18" i="1"/>
  <c r="N18" i="1"/>
  <c r="M18" i="1"/>
  <c r="R17" i="1"/>
  <c r="P17" i="1"/>
  <c r="N17" i="1"/>
  <c r="M17" i="1"/>
  <c r="R16" i="1"/>
  <c r="P16" i="1"/>
  <c r="N16" i="1"/>
  <c r="M16" i="1"/>
  <c r="M14" i="1"/>
  <c r="L9" i="18"/>
  <c r="M9" i="18" s="1"/>
  <c r="I37" i="17"/>
  <c r="I13" i="12" s="1"/>
  <c r="H37" i="17"/>
  <c r="H13" i="12" s="1"/>
  <c r="G37" i="17"/>
  <c r="G13" i="12" s="1"/>
  <c r="F37" i="17"/>
  <c r="F13" i="12" s="1"/>
  <c r="E37" i="17"/>
  <c r="E13" i="12" s="1"/>
  <c r="C37" i="17"/>
  <c r="C13" i="12" s="1"/>
  <c r="I36" i="17"/>
  <c r="I12" i="12" s="1"/>
  <c r="H36" i="17"/>
  <c r="H12" i="12" s="1"/>
  <c r="G36" i="17"/>
  <c r="G12" i="12" s="1"/>
  <c r="F36" i="17"/>
  <c r="F12" i="12" s="1"/>
  <c r="E36" i="17"/>
  <c r="E12" i="12" s="1"/>
  <c r="C36" i="17"/>
  <c r="C12" i="12" s="1"/>
  <c r="I35" i="17"/>
  <c r="I11" i="12" s="1"/>
  <c r="H35" i="17"/>
  <c r="H11" i="12" s="1"/>
  <c r="G35" i="17"/>
  <c r="G11" i="12" s="1"/>
  <c r="F35" i="17"/>
  <c r="F11" i="12" s="1"/>
  <c r="E35" i="17"/>
  <c r="E11" i="12" s="1"/>
  <c r="C35" i="17"/>
  <c r="C11" i="12" s="1"/>
  <c r="I34" i="17"/>
  <c r="H34" i="17"/>
  <c r="G34" i="17"/>
  <c r="F34" i="17"/>
  <c r="E34" i="17"/>
  <c r="C34" i="17"/>
  <c r="B32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A11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6" i="17" s="1"/>
  <c r="A27" i="17" s="1"/>
  <c r="A29" i="17" s="1"/>
  <c r="B10" i="17"/>
  <c r="I9" i="17"/>
  <c r="W10" i="15"/>
  <c r="M36" i="13"/>
  <c r="M13" i="18" s="1"/>
  <c r="L36" i="13"/>
  <c r="L13" i="18" s="1"/>
  <c r="J36" i="13"/>
  <c r="J13" i="18" s="1"/>
  <c r="I36" i="13"/>
  <c r="I13" i="18" s="1"/>
  <c r="H36" i="13"/>
  <c r="H13" i="18" s="1"/>
  <c r="G36" i="13"/>
  <c r="G13" i="18" s="1"/>
  <c r="F36" i="13"/>
  <c r="F13" i="18" s="1"/>
  <c r="E36" i="13"/>
  <c r="E13" i="18" s="1"/>
  <c r="D36" i="13"/>
  <c r="D13" i="18" s="1"/>
  <c r="M35" i="13"/>
  <c r="M12" i="18" s="1"/>
  <c r="L35" i="13"/>
  <c r="L12" i="18" s="1"/>
  <c r="J35" i="13"/>
  <c r="J12" i="18" s="1"/>
  <c r="I35" i="13"/>
  <c r="I12" i="18" s="1"/>
  <c r="H35" i="13"/>
  <c r="H12" i="18" s="1"/>
  <c r="G35" i="13"/>
  <c r="G12" i="18" s="1"/>
  <c r="F35" i="13"/>
  <c r="F12" i="18" s="1"/>
  <c r="E35" i="13"/>
  <c r="E12" i="18" s="1"/>
  <c r="D35" i="13"/>
  <c r="D12" i="18" s="1"/>
  <c r="M34" i="13"/>
  <c r="M11" i="18" s="1"/>
  <c r="L34" i="13"/>
  <c r="L11" i="18" s="1"/>
  <c r="J34" i="13"/>
  <c r="J11" i="18" s="1"/>
  <c r="I34" i="13"/>
  <c r="I11" i="18" s="1"/>
  <c r="H34" i="13"/>
  <c r="H11" i="18" s="1"/>
  <c r="G34" i="13"/>
  <c r="G11" i="18" s="1"/>
  <c r="F34" i="13"/>
  <c r="F11" i="18" s="1"/>
  <c r="E34" i="13"/>
  <c r="E11" i="18" s="1"/>
  <c r="D34" i="13"/>
  <c r="D11" i="18" s="1"/>
  <c r="M33" i="13"/>
  <c r="L33" i="13"/>
  <c r="J33" i="13"/>
  <c r="I33" i="13"/>
  <c r="H33" i="13"/>
  <c r="G33" i="13"/>
  <c r="F33" i="13"/>
  <c r="E33" i="13"/>
  <c r="D33" i="13"/>
  <c r="K36" i="11"/>
  <c r="K14" i="16" s="1"/>
  <c r="J36" i="11"/>
  <c r="J14" i="16" s="1"/>
  <c r="I36" i="11"/>
  <c r="I14" i="16" s="1"/>
  <c r="H36" i="11"/>
  <c r="H14" i="16" s="1"/>
  <c r="G36" i="11"/>
  <c r="G14" i="16" s="1"/>
  <c r="F36" i="11"/>
  <c r="F14" i="16" s="1"/>
  <c r="E36" i="11"/>
  <c r="E14" i="16" s="1"/>
  <c r="D36" i="11"/>
  <c r="D14" i="16" s="1"/>
  <c r="C36" i="11"/>
  <c r="C14" i="16" s="1"/>
  <c r="K35" i="11"/>
  <c r="K13" i="16" s="1"/>
  <c r="J35" i="11"/>
  <c r="J13" i="16" s="1"/>
  <c r="I35" i="11"/>
  <c r="I13" i="16" s="1"/>
  <c r="H35" i="11"/>
  <c r="H13" i="16" s="1"/>
  <c r="G35" i="11"/>
  <c r="G13" i="16" s="1"/>
  <c r="F35" i="11"/>
  <c r="F13" i="16" s="1"/>
  <c r="E35" i="11"/>
  <c r="E13" i="16" s="1"/>
  <c r="D35" i="11"/>
  <c r="D13" i="16" s="1"/>
  <c r="C35" i="11"/>
  <c r="C13" i="16" s="1"/>
  <c r="K34" i="11"/>
  <c r="K12" i="16" s="1"/>
  <c r="J34" i="11"/>
  <c r="J12" i="16" s="1"/>
  <c r="I34" i="11"/>
  <c r="I12" i="16" s="1"/>
  <c r="H34" i="11"/>
  <c r="H12" i="16" s="1"/>
  <c r="G34" i="11"/>
  <c r="G12" i="16" s="1"/>
  <c r="F34" i="11"/>
  <c r="F12" i="16" s="1"/>
  <c r="E34" i="11"/>
  <c r="E12" i="16" s="1"/>
  <c r="D34" i="11"/>
  <c r="D12" i="16" s="1"/>
  <c r="C34" i="11"/>
  <c r="C12" i="16" s="1"/>
  <c r="K33" i="11"/>
  <c r="J33" i="11"/>
  <c r="I33" i="11"/>
  <c r="H33" i="11"/>
  <c r="G33" i="11"/>
  <c r="F33" i="11"/>
  <c r="E33" i="11"/>
  <c r="D33" i="11"/>
  <c r="C33" i="11"/>
  <c r="M11" i="11"/>
  <c r="O11" i="11"/>
  <c r="Q11" i="11"/>
  <c r="M12" i="11"/>
  <c r="O12" i="11"/>
  <c r="Q12" i="11"/>
  <c r="M13" i="11"/>
  <c r="O13" i="11"/>
  <c r="Q13" i="11"/>
  <c r="M14" i="11"/>
  <c r="O14" i="11"/>
  <c r="Q14" i="11"/>
  <c r="M15" i="11"/>
  <c r="O15" i="11"/>
  <c r="Q15" i="11"/>
  <c r="M16" i="11"/>
  <c r="O16" i="11"/>
  <c r="Q16" i="11"/>
  <c r="M17" i="11"/>
  <c r="O17" i="11"/>
  <c r="Q17" i="11"/>
  <c r="M18" i="11"/>
  <c r="O18" i="11"/>
  <c r="Q18" i="11"/>
  <c r="M19" i="11"/>
  <c r="O19" i="11"/>
  <c r="Q19" i="11"/>
  <c r="M20" i="11"/>
  <c r="O20" i="11"/>
  <c r="Q20" i="11"/>
  <c r="M21" i="11"/>
  <c r="O21" i="11"/>
  <c r="Q21" i="11"/>
  <c r="M22" i="11"/>
  <c r="O22" i="11"/>
  <c r="Q22" i="11"/>
  <c r="M23" i="11"/>
  <c r="O23" i="11"/>
  <c r="Q23" i="11"/>
  <c r="M24" i="11"/>
  <c r="O24" i="11"/>
  <c r="Q24" i="11"/>
  <c r="M25" i="11"/>
  <c r="O25" i="11"/>
  <c r="Q25" i="11"/>
  <c r="M26" i="11"/>
  <c r="O26" i="11"/>
  <c r="Q26" i="11"/>
  <c r="M27" i="11"/>
  <c r="O27" i="11"/>
  <c r="Q27" i="11"/>
  <c r="M28" i="11"/>
  <c r="O28" i="11"/>
  <c r="Q28" i="11"/>
  <c r="M32" i="11"/>
  <c r="O32" i="11"/>
  <c r="Q32" i="11"/>
  <c r="Q10" i="11"/>
  <c r="O10" i="11"/>
  <c r="M10" i="11"/>
  <c r="L32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8" i="11"/>
  <c r="N36" i="10"/>
  <c r="N13" i="15" s="1"/>
  <c r="M36" i="10"/>
  <c r="M13" i="15" s="1"/>
  <c r="L36" i="10"/>
  <c r="L13" i="15" s="1"/>
  <c r="K36" i="10"/>
  <c r="K13" i="15" s="1"/>
  <c r="J36" i="10"/>
  <c r="J13" i="15" s="1"/>
  <c r="I36" i="10"/>
  <c r="I13" i="15" s="1"/>
  <c r="H36" i="10"/>
  <c r="H13" i="15" s="1"/>
  <c r="G36" i="10"/>
  <c r="G13" i="15" s="1"/>
  <c r="F36" i="10"/>
  <c r="F13" i="15" s="1"/>
  <c r="E36" i="10"/>
  <c r="E13" i="15" s="1"/>
  <c r="D36" i="10"/>
  <c r="D13" i="15" s="1"/>
  <c r="C36" i="10"/>
  <c r="C13" i="15" s="1"/>
  <c r="N35" i="10"/>
  <c r="N12" i="15" s="1"/>
  <c r="M35" i="10"/>
  <c r="M12" i="15" s="1"/>
  <c r="L35" i="10"/>
  <c r="L12" i="15" s="1"/>
  <c r="K35" i="10"/>
  <c r="K12" i="15" s="1"/>
  <c r="J35" i="10"/>
  <c r="J12" i="15" s="1"/>
  <c r="I35" i="10"/>
  <c r="I12" i="15" s="1"/>
  <c r="H35" i="10"/>
  <c r="H12" i="15" s="1"/>
  <c r="G35" i="10"/>
  <c r="G12" i="15" s="1"/>
  <c r="F35" i="10"/>
  <c r="F12" i="15" s="1"/>
  <c r="E35" i="10"/>
  <c r="E12" i="15" s="1"/>
  <c r="D35" i="10"/>
  <c r="D12" i="15" s="1"/>
  <c r="C35" i="10"/>
  <c r="C12" i="15" s="1"/>
  <c r="N34" i="10"/>
  <c r="N11" i="15" s="1"/>
  <c r="N14" i="15" s="1"/>
  <c r="M34" i="10"/>
  <c r="M11" i="15" s="1"/>
  <c r="M14" i="15" s="1"/>
  <c r="L34" i="10"/>
  <c r="L11" i="15" s="1"/>
  <c r="L14" i="15" s="1"/>
  <c r="K34" i="10"/>
  <c r="K11" i="15" s="1"/>
  <c r="K14" i="15" s="1"/>
  <c r="J34" i="10"/>
  <c r="J11" i="15" s="1"/>
  <c r="J14" i="15" s="1"/>
  <c r="I34" i="10"/>
  <c r="I11" i="15" s="1"/>
  <c r="I14" i="15" s="1"/>
  <c r="H34" i="10"/>
  <c r="H11" i="15" s="1"/>
  <c r="H14" i="15" s="1"/>
  <c r="G34" i="10"/>
  <c r="G11" i="15" s="1"/>
  <c r="G14" i="15" s="1"/>
  <c r="F34" i="10"/>
  <c r="F11" i="15" s="1"/>
  <c r="F14" i="15" s="1"/>
  <c r="E34" i="10"/>
  <c r="E11" i="15" s="1"/>
  <c r="E14" i="15" s="1"/>
  <c r="D34" i="10"/>
  <c r="D11" i="15" s="1"/>
  <c r="D14" i="15" s="1"/>
  <c r="C34" i="10"/>
  <c r="C11" i="15" s="1"/>
  <c r="AD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P11" i="10"/>
  <c r="R11" i="10"/>
  <c r="T11" i="10"/>
  <c r="P12" i="10"/>
  <c r="R12" i="10"/>
  <c r="T12" i="10"/>
  <c r="P13" i="10"/>
  <c r="R13" i="10"/>
  <c r="T13" i="10"/>
  <c r="P14" i="10"/>
  <c r="R14" i="10"/>
  <c r="T14" i="10"/>
  <c r="P15" i="10"/>
  <c r="R15" i="10"/>
  <c r="T15" i="10"/>
  <c r="P16" i="10"/>
  <c r="R16" i="10"/>
  <c r="T16" i="10"/>
  <c r="P17" i="10"/>
  <c r="R17" i="10"/>
  <c r="T17" i="10"/>
  <c r="P18" i="10"/>
  <c r="R18" i="10"/>
  <c r="T18" i="10"/>
  <c r="P19" i="10"/>
  <c r="R19" i="10"/>
  <c r="T19" i="10"/>
  <c r="P20" i="10"/>
  <c r="R20" i="10"/>
  <c r="T20" i="10"/>
  <c r="P21" i="10"/>
  <c r="R21" i="10"/>
  <c r="T21" i="10"/>
  <c r="P22" i="10"/>
  <c r="R22" i="10"/>
  <c r="T22" i="10"/>
  <c r="P23" i="10"/>
  <c r="R23" i="10"/>
  <c r="T23" i="10"/>
  <c r="P24" i="10"/>
  <c r="R24" i="10"/>
  <c r="T24" i="10"/>
  <c r="P25" i="10"/>
  <c r="R25" i="10"/>
  <c r="T25" i="10"/>
  <c r="P26" i="10"/>
  <c r="R26" i="10"/>
  <c r="T26" i="10"/>
  <c r="P27" i="10"/>
  <c r="R27" i="10"/>
  <c r="T27" i="10"/>
  <c r="P28" i="10"/>
  <c r="R28" i="10"/>
  <c r="T28" i="10"/>
  <c r="P32" i="10"/>
  <c r="R32" i="10"/>
  <c r="T32" i="10"/>
  <c r="P10" i="10"/>
  <c r="T10" i="10"/>
  <c r="R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2" i="10"/>
  <c r="O10" i="10"/>
  <c r="O8" i="10"/>
  <c r="AC32" i="5"/>
  <c r="AA32" i="5"/>
  <c r="Y32" i="5"/>
  <c r="AC28" i="5"/>
  <c r="AA28" i="5"/>
  <c r="Y28" i="5"/>
  <c r="AC27" i="5"/>
  <c r="AA27" i="5"/>
  <c r="Y27" i="5"/>
  <c r="AC26" i="5"/>
  <c r="AA26" i="5"/>
  <c r="Y26" i="5"/>
  <c r="AC25" i="5"/>
  <c r="AA25" i="5"/>
  <c r="Y25" i="5"/>
  <c r="AC24" i="5"/>
  <c r="AA24" i="5"/>
  <c r="Y24" i="5"/>
  <c r="AC23" i="5"/>
  <c r="AA23" i="5"/>
  <c r="Y23" i="5"/>
  <c r="AC22" i="5"/>
  <c r="AA22" i="5"/>
  <c r="Y22" i="5"/>
  <c r="AC21" i="5"/>
  <c r="AA21" i="5"/>
  <c r="Y21" i="5"/>
  <c r="AC20" i="5"/>
  <c r="AA20" i="5"/>
  <c r="Y20" i="5"/>
  <c r="AC19" i="5"/>
  <c r="AA19" i="5"/>
  <c r="Y19" i="5"/>
  <c r="AC18" i="5"/>
  <c r="AA18" i="5"/>
  <c r="Y18" i="5"/>
  <c r="AC17" i="5"/>
  <c r="AA17" i="5"/>
  <c r="Y17" i="5"/>
  <c r="AC16" i="5"/>
  <c r="AA16" i="5"/>
  <c r="Y16" i="5"/>
  <c r="AC15" i="5"/>
  <c r="AA15" i="5"/>
  <c r="Y15" i="5"/>
  <c r="AC14" i="5"/>
  <c r="AA14" i="5"/>
  <c r="Y14" i="5"/>
  <c r="AC13" i="5"/>
  <c r="AA13" i="5"/>
  <c r="Y13" i="5"/>
  <c r="AC12" i="5"/>
  <c r="AA12" i="5"/>
  <c r="Y12" i="5"/>
  <c r="AC11" i="5"/>
  <c r="AA11" i="5"/>
  <c r="Y11" i="5"/>
  <c r="X8" i="5"/>
  <c r="W36" i="5"/>
  <c r="W14" i="14" s="1"/>
  <c r="V36" i="5"/>
  <c r="V14" i="14" s="1"/>
  <c r="U36" i="5"/>
  <c r="U14" i="14" s="1"/>
  <c r="T36" i="5"/>
  <c r="T14" i="14" s="1"/>
  <c r="S36" i="5"/>
  <c r="S14" i="14" s="1"/>
  <c r="R36" i="5"/>
  <c r="R14" i="14" s="1"/>
  <c r="Q36" i="5"/>
  <c r="Q14" i="14" s="1"/>
  <c r="P36" i="5"/>
  <c r="P14" i="14" s="1"/>
  <c r="O36" i="5"/>
  <c r="O14" i="14" s="1"/>
  <c r="N36" i="5"/>
  <c r="N14" i="14" s="1"/>
  <c r="M36" i="5"/>
  <c r="M14" i="14" s="1"/>
  <c r="L36" i="5"/>
  <c r="L14" i="14" s="1"/>
  <c r="K36" i="5"/>
  <c r="K14" i="14" s="1"/>
  <c r="J36" i="5"/>
  <c r="J14" i="14" s="1"/>
  <c r="I36" i="5"/>
  <c r="I14" i="14" s="1"/>
  <c r="H36" i="5"/>
  <c r="H14" i="14" s="1"/>
  <c r="G36" i="5"/>
  <c r="G14" i="14" s="1"/>
  <c r="F36" i="5"/>
  <c r="F14" i="14" s="1"/>
  <c r="E36" i="5"/>
  <c r="E14" i="14" s="1"/>
  <c r="D36" i="5"/>
  <c r="D14" i="14" s="1"/>
  <c r="W35" i="5"/>
  <c r="W13" i="14" s="1"/>
  <c r="V35" i="5"/>
  <c r="V13" i="14" s="1"/>
  <c r="U35" i="5"/>
  <c r="U13" i="14" s="1"/>
  <c r="T35" i="5"/>
  <c r="T13" i="14" s="1"/>
  <c r="S35" i="5"/>
  <c r="S13" i="14" s="1"/>
  <c r="R35" i="5"/>
  <c r="R13" i="14" s="1"/>
  <c r="Q35" i="5"/>
  <c r="Q13" i="14" s="1"/>
  <c r="P35" i="5"/>
  <c r="P13" i="14" s="1"/>
  <c r="O35" i="5"/>
  <c r="O13" i="14" s="1"/>
  <c r="N35" i="5"/>
  <c r="N13" i="14" s="1"/>
  <c r="M35" i="5"/>
  <c r="M13" i="14" s="1"/>
  <c r="L35" i="5"/>
  <c r="L13" i="14" s="1"/>
  <c r="K35" i="5"/>
  <c r="K13" i="14" s="1"/>
  <c r="J35" i="5"/>
  <c r="J13" i="14" s="1"/>
  <c r="I35" i="5"/>
  <c r="I13" i="14" s="1"/>
  <c r="H35" i="5"/>
  <c r="H13" i="14" s="1"/>
  <c r="G35" i="5"/>
  <c r="G13" i="14" s="1"/>
  <c r="F35" i="5"/>
  <c r="F13" i="14" s="1"/>
  <c r="E35" i="5"/>
  <c r="E13" i="14" s="1"/>
  <c r="D35" i="5"/>
  <c r="D13" i="14" s="1"/>
  <c r="W34" i="5"/>
  <c r="W12" i="14" s="1"/>
  <c r="V34" i="5"/>
  <c r="V12" i="14" s="1"/>
  <c r="U34" i="5"/>
  <c r="U12" i="14" s="1"/>
  <c r="T34" i="5"/>
  <c r="T12" i="14" s="1"/>
  <c r="S34" i="5"/>
  <c r="S12" i="14" s="1"/>
  <c r="R34" i="5"/>
  <c r="R12" i="14" s="1"/>
  <c r="Q34" i="5"/>
  <c r="Q12" i="14" s="1"/>
  <c r="P34" i="5"/>
  <c r="P12" i="14" s="1"/>
  <c r="O34" i="5"/>
  <c r="O12" i="14" s="1"/>
  <c r="N34" i="5"/>
  <c r="N12" i="14" s="1"/>
  <c r="M34" i="5"/>
  <c r="M12" i="14" s="1"/>
  <c r="L34" i="5"/>
  <c r="L12" i="14" s="1"/>
  <c r="K34" i="5"/>
  <c r="K12" i="14" s="1"/>
  <c r="J34" i="5"/>
  <c r="J12" i="14" s="1"/>
  <c r="I34" i="5"/>
  <c r="I12" i="14" s="1"/>
  <c r="H34" i="5"/>
  <c r="H12" i="14" s="1"/>
  <c r="G34" i="5"/>
  <c r="G12" i="14" s="1"/>
  <c r="F34" i="5"/>
  <c r="F12" i="14" s="1"/>
  <c r="E34" i="5"/>
  <c r="E12" i="14" s="1"/>
  <c r="D34" i="5"/>
  <c r="D12" i="14" s="1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6" i="5"/>
  <c r="C14" i="14" s="1"/>
  <c r="C35" i="5"/>
  <c r="C13" i="14" s="1"/>
  <c r="C34" i="5"/>
  <c r="C12" i="14" s="1"/>
  <c r="C33" i="5"/>
  <c r="X32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AC10" i="5"/>
  <c r="AA10" i="5"/>
  <c r="Y10" i="5"/>
  <c r="X10" i="5"/>
  <c r="B32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32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32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32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I9" i="12"/>
  <c r="A11" i="11"/>
  <c r="A13" i="11" s="1"/>
  <c r="A14" i="11" s="1"/>
  <c r="A15" i="11" s="1"/>
  <c r="A16" i="11" s="1"/>
  <c r="A18" i="11" s="1"/>
  <c r="A19" i="11" s="1"/>
  <c r="A20" i="11" s="1"/>
  <c r="A21" i="11" s="1"/>
  <c r="A22" i="11" s="1"/>
  <c r="A23" i="11" s="1"/>
  <c r="A24" i="11" s="1"/>
  <c r="A26" i="11" s="1"/>
  <c r="A27" i="11" s="1"/>
  <c r="A11" i="10"/>
  <c r="A13" i="10" s="1"/>
  <c r="A14" i="10" s="1"/>
  <c r="A15" i="10" s="1"/>
  <c r="A16" i="10" s="1"/>
  <c r="A18" i="10" s="1"/>
  <c r="A19" i="10" s="1"/>
  <c r="A20" i="10" s="1"/>
  <c r="A21" i="10" s="1"/>
  <c r="A22" i="10" s="1"/>
  <c r="A23" i="10" s="1"/>
  <c r="A24" i="10" s="1"/>
  <c r="A26" i="10" s="1"/>
  <c r="A27" i="10" s="1"/>
  <c r="A11" i="5"/>
  <c r="A13" i="5" s="1"/>
  <c r="A14" i="5" s="1"/>
  <c r="A15" i="5" s="1"/>
  <c r="A16" i="5" s="1"/>
  <c r="A18" i="5" s="1"/>
  <c r="A19" i="5" s="1"/>
  <c r="A20" i="5" s="1"/>
  <c r="A21" i="5" s="1"/>
  <c r="A22" i="5" s="1"/>
  <c r="A23" i="5" s="1"/>
  <c r="A24" i="5" s="1"/>
  <c r="A26" i="5" s="1"/>
  <c r="A27" i="5" s="1"/>
  <c r="A11" i="4"/>
  <c r="A14" i="4" s="1"/>
  <c r="A15" i="4" s="1"/>
  <c r="A16" i="4" s="1"/>
  <c r="A19" i="4" s="1"/>
  <c r="A20" i="4" s="1"/>
  <c r="A21" i="4" s="1"/>
  <c r="A22" i="4" s="1"/>
  <c r="A23" i="4" s="1"/>
  <c r="A24" i="4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B11" i="5" l="1"/>
  <c r="Z13" i="5"/>
  <c r="AB14" i="5"/>
  <c r="AD15" i="5"/>
  <c r="AB17" i="5"/>
  <c r="AD18" i="5"/>
  <c r="Z20" i="5"/>
  <c r="AB21" i="5"/>
  <c r="AD22" i="5"/>
  <c r="Z24" i="5"/>
  <c r="AD10" i="5"/>
  <c r="A27" i="4"/>
  <c r="U10" i="10"/>
  <c r="Q11" i="10"/>
  <c r="J44" i="1"/>
  <c r="AB31" i="5"/>
  <c r="Z30" i="5"/>
  <c r="Q31" i="10"/>
  <c r="S30" i="10"/>
  <c r="Q29" i="10"/>
  <c r="Q30" i="10"/>
  <c r="S29" i="10"/>
  <c r="U31" i="10"/>
  <c r="S31" i="10"/>
  <c r="U30" i="10"/>
  <c r="U29" i="10"/>
  <c r="C17" i="19"/>
  <c r="C20" i="19" s="1"/>
  <c r="AD31" i="5"/>
  <c r="AB29" i="5"/>
  <c r="Z31" i="5"/>
  <c r="P31" i="11"/>
  <c r="N30" i="11"/>
  <c r="R29" i="11"/>
  <c r="R31" i="11"/>
  <c r="N31" i="11"/>
  <c r="N29" i="11"/>
  <c r="P30" i="11"/>
  <c r="P29" i="11"/>
  <c r="R30" i="11"/>
  <c r="D17" i="19"/>
  <c r="AB30" i="5"/>
  <c r="Z29" i="5"/>
  <c r="AD29" i="5"/>
  <c r="AD30" i="5"/>
  <c r="Q10" i="10"/>
  <c r="Y33" i="5"/>
  <c r="I33" i="4"/>
  <c r="I38" i="4" s="1"/>
  <c r="F33" i="4"/>
  <c r="F39" i="4" s="1"/>
  <c r="J33" i="4"/>
  <c r="J37" i="4" s="1"/>
  <c r="E33" i="4"/>
  <c r="E38" i="4" s="1"/>
  <c r="H33" i="4"/>
  <c r="H37" i="4" s="1"/>
  <c r="L33" i="4"/>
  <c r="L37" i="4" s="1"/>
  <c r="G33" i="4"/>
  <c r="G39" i="4" s="1"/>
  <c r="D33" i="4"/>
  <c r="D37" i="4" s="1"/>
  <c r="S41" i="1"/>
  <c r="O41" i="1"/>
  <c r="S40" i="1"/>
  <c r="O40" i="1"/>
  <c r="S39" i="1"/>
  <c r="O39" i="1"/>
  <c r="Q40" i="1"/>
  <c r="Q41" i="1"/>
  <c r="Q39" i="1"/>
  <c r="Q18" i="1"/>
  <c r="F44" i="1"/>
  <c r="F48" i="1" s="1"/>
  <c r="E21" i="19"/>
  <c r="I20" i="19"/>
  <c r="X33" i="5"/>
  <c r="X34" i="5" s="1"/>
  <c r="C44" i="1"/>
  <c r="C50" i="1" s="1"/>
  <c r="K44" i="1"/>
  <c r="K50" i="1" s="1"/>
  <c r="K33" i="4"/>
  <c r="K37" i="4" s="1"/>
  <c r="S10" i="10"/>
  <c r="Q32" i="10"/>
  <c r="S27" i="10"/>
  <c r="Q26" i="10"/>
  <c r="S24" i="10"/>
  <c r="Q23" i="10"/>
  <c r="U21" i="10"/>
  <c r="S20" i="10"/>
  <c r="Q19" i="10"/>
  <c r="U17" i="10"/>
  <c r="Q16" i="10"/>
  <c r="U14" i="10"/>
  <c r="S13" i="10"/>
  <c r="Q12" i="10"/>
  <c r="U11" i="10"/>
  <c r="AA33" i="5"/>
  <c r="O33" i="10"/>
  <c r="O34" i="10" s="1"/>
  <c r="U28" i="10"/>
  <c r="Q27" i="10"/>
  <c r="U25" i="10"/>
  <c r="Q24" i="10"/>
  <c r="U22" i="10"/>
  <c r="S21" i="10"/>
  <c r="Q20" i="10"/>
  <c r="U18" i="10"/>
  <c r="S17" i="10"/>
  <c r="U15" i="10"/>
  <c r="S14" i="10"/>
  <c r="Q13" i="10"/>
  <c r="G44" i="1"/>
  <c r="G50" i="1" s="1"/>
  <c r="Z10" i="5"/>
  <c r="AD25" i="5"/>
  <c r="Z27" i="5"/>
  <c r="AD28" i="5"/>
  <c r="C16" i="15"/>
  <c r="C14" i="15"/>
  <c r="C15" i="15"/>
  <c r="G15" i="15"/>
  <c r="K15" i="15"/>
  <c r="G16" i="15"/>
  <c r="K16" i="15"/>
  <c r="D11" i="14"/>
  <c r="D15" i="14" s="1"/>
  <c r="H11" i="14"/>
  <c r="H15" i="14" s="1"/>
  <c r="L11" i="14"/>
  <c r="L17" i="14" s="1"/>
  <c r="AB10" i="5"/>
  <c r="AD11" i="5"/>
  <c r="Z12" i="5"/>
  <c r="AB13" i="5"/>
  <c r="AD14" i="5"/>
  <c r="Z16" i="5"/>
  <c r="AC33" i="5"/>
  <c r="R33" i="10"/>
  <c r="AB12" i="5"/>
  <c r="AD13" i="5"/>
  <c r="Z15" i="5"/>
  <c r="AB16" i="5"/>
  <c r="Z18" i="5"/>
  <c r="AB19" i="5"/>
  <c r="AD20" i="5"/>
  <c r="Z22" i="5"/>
  <c r="AB23" i="5"/>
  <c r="AD24" i="5"/>
  <c r="Z25" i="5"/>
  <c r="AB26" i="5"/>
  <c r="AD27" i="5"/>
  <c r="Z28" i="5"/>
  <c r="AB32" i="5"/>
  <c r="T33" i="10"/>
  <c r="E15" i="15"/>
  <c r="I15" i="15"/>
  <c r="M15" i="15"/>
  <c r="E16" i="15"/>
  <c r="I16" i="15"/>
  <c r="M16" i="15"/>
  <c r="C11" i="16"/>
  <c r="C17" i="16" s="1"/>
  <c r="F11" i="14"/>
  <c r="F16" i="14" s="1"/>
  <c r="J11" i="14"/>
  <c r="J15" i="14" s="1"/>
  <c r="N11" i="14"/>
  <c r="N15" i="14" s="1"/>
  <c r="Z11" i="5"/>
  <c r="AD12" i="5"/>
  <c r="Z14" i="5"/>
  <c r="AB15" i="5"/>
  <c r="AD16" i="5"/>
  <c r="Z17" i="5"/>
  <c r="AB18" i="5"/>
  <c r="AD19" i="5"/>
  <c r="Z21" i="5"/>
  <c r="AB22" i="5"/>
  <c r="AD23" i="5"/>
  <c r="AB25" i="5"/>
  <c r="AD26" i="5"/>
  <c r="AB28" i="5"/>
  <c r="AD32" i="5"/>
  <c r="P33" i="10"/>
  <c r="F15" i="15"/>
  <c r="J15" i="15"/>
  <c r="N15" i="15"/>
  <c r="F10" i="15"/>
  <c r="J10" i="15"/>
  <c r="N10" i="15"/>
  <c r="E10" i="18"/>
  <c r="E15" i="18" s="1"/>
  <c r="I10" i="18"/>
  <c r="I16" i="18" s="1"/>
  <c r="G10" i="12"/>
  <c r="G14" i="12" s="1"/>
  <c r="H10" i="18"/>
  <c r="H14" i="18" s="1"/>
  <c r="M10" i="18"/>
  <c r="M16" i="18" s="1"/>
  <c r="F10" i="12"/>
  <c r="F15" i="12" s="1"/>
  <c r="S11" i="10"/>
  <c r="D15" i="15"/>
  <c r="H15" i="15"/>
  <c r="L15" i="15"/>
  <c r="D10" i="15"/>
  <c r="H10" i="15"/>
  <c r="L10" i="15"/>
  <c r="L33" i="11"/>
  <c r="L34" i="11" s="1"/>
  <c r="M33" i="11"/>
  <c r="D11" i="16"/>
  <c r="D17" i="16" s="1"/>
  <c r="AD17" i="5"/>
  <c r="Z19" i="5"/>
  <c r="AB20" i="5"/>
  <c r="AD21" i="5"/>
  <c r="Z23" i="5"/>
  <c r="AB24" i="5"/>
  <c r="Z26" i="5"/>
  <c r="AB27" i="5"/>
  <c r="Z32" i="5"/>
  <c r="U32" i="10"/>
  <c r="S28" i="10"/>
  <c r="U26" i="10"/>
  <c r="S25" i="10"/>
  <c r="U23" i="10"/>
  <c r="S22" i="10"/>
  <c r="Q21" i="10"/>
  <c r="U19" i="10"/>
  <c r="S18" i="10"/>
  <c r="Q17" i="10"/>
  <c r="U16" i="10"/>
  <c r="S15" i="10"/>
  <c r="Q14" i="10"/>
  <c r="U12" i="10"/>
  <c r="O33" i="11"/>
  <c r="F10" i="18"/>
  <c r="F14" i="18" s="1"/>
  <c r="J10" i="18"/>
  <c r="J14" i="18" s="1"/>
  <c r="C10" i="12"/>
  <c r="C14" i="12" s="1"/>
  <c r="H10" i="12"/>
  <c r="H14" i="12" s="1"/>
  <c r="I10" i="12"/>
  <c r="I16" i="12" s="1"/>
  <c r="G22" i="19"/>
  <c r="K22" i="19"/>
  <c r="S32" i="10"/>
  <c r="Q28" i="10"/>
  <c r="U27" i="10"/>
  <c r="S26" i="10"/>
  <c r="Q25" i="10"/>
  <c r="U24" i="10"/>
  <c r="S23" i="10"/>
  <c r="Q22" i="10"/>
  <c r="U20" i="10"/>
  <c r="S19" i="10"/>
  <c r="Q18" i="10"/>
  <c r="S16" i="10"/>
  <c r="Q15" i="10"/>
  <c r="U13" i="10"/>
  <c r="S12" i="10"/>
  <c r="Q33" i="11"/>
  <c r="G10" i="18"/>
  <c r="G16" i="18" s="1"/>
  <c r="L10" i="18"/>
  <c r="L14" i="18" s="1"/>
  <c r="E10" i="12"/>
  <c r="E16" i="12" s="1"/>
  <c r="D22" i="19"/>
  <c r="H21" i="19"/>
  <c r="L22" i="19"/>
  <c r="Q19" i="1"/>
  <c r="Q20" i="1"/>
  <c r="Q21" i="1"/>
  <c r="Q22" i="1"/>
  <c r="Q23" i="1"/>
  <c r="Q24" i="1"/>
  <c r="Q25" i="1"/>
  <c r="Q26" i="1"/>
  <c r="Q27" i="1"/>
  <c r="Q28" i="1"/>
  <c r="Q29" i="1"/>
  <c r="Q30" i="1"/>
  <c r="O31" i="1"/>
  <c r="O32" i="1"/>
  <c r="O33" i="1"/>
  <c r="O34" i="1"/>
  <c r="O35" i="1"/>
  <c r="O36" i="1"/>
  <c r="O37" i="1"/>
  <c r="O38" i="1"/>
  <c r="O43" i="1"/>
  <c r="D44" i="1"/>
  <c r="D50" i="1" s="1"/>
  <c r="H44" i="1"/>
  <c r="H49" i="1" s="1"/>
  <c r="L44" i="1"/>
  <c r="L49" i="1" s="1"/>
  <c r="O16" i="1"/>
  <c r="O17" i="1"/>
  <c r="O18" i="1"/>
  <c r="S18" i="1"/>
  <c r="S19" i="1"/>
  <c r="S20" i="1"/>
  <c r="S21" i="1"/>
  <c r="S22" i="1"/>
  <c r="S23" i="1"/>
  <c r="S24" i="1"/>
  <c r="S25" i="1"/>
  <c r="S26" i="1"/>
  <c r="S27" i="1"/>
  <c r="S28" i="1"/>
  <c r="S29" i="1"/>
  <c r="Q31" i="1"/>
  <c r="Q32" i="1"/>
  <c r="Q33" i="1"/>
  <c r="Q34" i="1"/>
  <c r="Q35" i="1"/>
  <c r="Q36" i="1"/>
  <c r="Q37" i="1"/>
  <c r="Q38" i="1"/>
  <c r="Q43" i="1"/>
  <c r="E44" i="1"/>
  <c r="E49" i="1" s="1"/>
  <c r="I44" i="1"/>
  <c r="I50" i="1" s="1"/>
  <c r="Q16" i="1"/>
  <c r="Q17" i="1"/>
  <c r="S30" i="1"/>
  <c r="S31" i="1"/>
  <c r="S32" i="1"/>
  <c r="S33" i="1"/>
  <c r="S34" i="1"/>
  <c r="S35" i="1"/>
  <c r="S36" i="1"/>
  <c r="S37" i="1"/>
  <c r="S38" i="1"/>
  <c r="S43" i="1"/>
  <c r="S16" i="1"/>
  <c r="S17" i="1"/>
  <c r="O19" i="1"/>
  <c r="O20" i="1"/>
  <c r="O21" i="1"/>
  <c r="O22" i="1"/>
  <c r="O23" i="1"/>
  <c r="O24" i="1"/>
  <c r="O25" i="1"/>
  <c r="O26" i="1"/>
  <c r="O27" i="1"/>
  <c r="O28" i="1"/>
  <c r="O29" i="1"/>
  <c r="O30" i="1"/>
  <c r="C10" i="13"/>
  <c r="N10" i="13" s="1"/>
  <c r="O10" i="17"/>
  <c r="P10" i="17" s="1"/>
  <c r="K10" i="17"/>
  <c r="L10" i="17" s="1"/>
  <c r="J10" i="17"/>
  <c r="D37" i="17"/>
  <c r="D13" i="12" s="1"/>
  <c r="D35" i="17"/>
  <c r="D11" i="12" s="1"/>
  <c r="M10" i="17"/>
  <c r="N10" i="17" s="1"/>
  <c r="D36" i="17"/>
  <c r="D12" i="12" s="1"/>
  <c r="D34" i="17"/>
  <c r="M11" i="17"/>
  <c r="N11" i="17" s="1"/>
  <c r="C11" i="13"/>
  <c r="Q11" i="13" s="1"/>
  <c r="R11" i="13" s="1"/>
  <c r="O11" i="17"/>
  <c r="P11" i="17" s="1"/>
  <c r="K11" i="17"/>
  <c r="L11" i="17" s="1"/>
  <c r="J11" i="17"/>
  <c r="C12" i="13"/>
  <c r="S12" i="13" s="1"/>
  <c r="T12" i="13" s="1"/>
  <c r="M12" i="17"/>
  <c r="N12" i="17" s="1"/>
  <c r="C13" i="13"/>
  <c r="Q13" i="13" s="1"/>
  <c r="R13" i="13" s="1"/>
  <c r="O12" i="17"/>
  <c r="P12" i="17" s="1"/>
  <c r="K12" i="17"/>
  <c r="L12" i="17" s="1"/>
  <c r="J12" i="17"/>
  <c r="C14" i="13"/>
  <c r="S14" i="13" s="1"/>
  <c r="T14" i="13" s="1"/>
  <c r="O13" i="17"/>
  <c r="P13" i="17" s="1"/>
  <c r="K13" i="17"/>
  <c r="L13" i="17" s="1"/>
  <c r="J13" i="17"/>
  <c r="M13" i="17"/>
  <c r="N13" i="17" s="1"/>
  <c r="M18" i="17"/>
  <c r="N18" i="17" s="1"/>
  <c r="C19" i="13"/>
  <c r="Q19" i="13" s="1"/>
  <c r="R19" i="13" s="1"/>
  <c r="O18" i="17"/>
  <c r="P18" i="17" s="1"/>
  <c r="K18" i="17"/>
  <c r="L18" i="17" s="1"/>
  <c r="J18" i="17"/>
  <c r="C20" i="13"/>
  <c r="S20" i="13" s="1"/>
  <c r="T20" i="13" s="1"/>
  <c r="O19" i="17"/>
  <c r="P19" i="17" s="1"/>
  <c r="K19" i="17"/>
  <c r="L19" i="17" s="1"/>
  <c r="J19" i="17"/>
  <c r="M19" i="17"/>
  <c r="N19" i="17" s="1"/>
  <c r="M20" i="17"/>
  <c r="N20" i="17" s="1"/>
  <c r="C21" i="13"/>
  <c r="Q21" i="13" s="1"/>
  <c r="R21" i="13" s="1"/>
  <c r="O20" i="17"/>
  <c r="P20" i="17" s="1"/>
  <c r="K20" i="17"/>
  <c r="L20" i="17" s="1"/>
  <c r="J20" i="17"/>
  <c r="C22" i="13"/>
  <c r="S22" i="13" s="1"/>
  <c r="T22" i="13" s="1"/>
  <c r="O21" i="17"/>
  <c r="P21" i="17" s="1"/>
  <c r="K21" i="17"/>
  <c r="L21" i="17" s="1"/>
  <c r="J21" i="17"/>
  <c r="M21" i="17"/>
  <c r="N21" i="17" s="1"/>
  <c r="M28" i="17"/>
  <c r="N28" i="17" s="1"/>
  <c r="C31" i="13"/>
  <c r="Q31" i="13" s="1"/>
  <c r="R31" i="13" s="1"/>
  <c r="O28" i="17"/>
  <c r="P28" i="17" s="1"/>
  <c r="K28" i="17"/>
  <c r="L28" i="17" s="1"/>
  <c r="J28" i="17"/>
  <c r="C32" i="13"/>
  <c r="S32" i="13" s="1"/>
  <c r="T32" i="13" s="1"/>
  <c r="O29" i="17"/>
  <c r="P29" i="17" s="1"/>
  <c r="K29" i="17"/>
  <c r="L29" i="17" s="1"/>
  <c r="J29" i="17"/>
  <c r="M29" i="17"/>
  <c r="N29" i="17" s="1"/>
  <c r="M33" i="17"/>
  <c r="N33" i="17" s="1"/>
  <c r="O33" i="17"/>
  <c r="P33" i="17" s="1"/>
  <c r="K33" i="17"/>
  <c r="L33" i="17" s="1"/>
  <c r="J33" i="17"/>
  <c r="M14" i="17"/>
  <c r="N14" i="17" s="1"/>
  <c r="C15" i="13"/>
  <c r="Q15" i="13" s="1"/>
  <c r="R15" i="13" s="1"/>
  <c r="O14" i="17"/>
  <c r="P14" i="17" s="1"/>
  <c r="K14" i="17"/>
  <c r="L14" i="17" s="1"/>
  <c r="J14" i="17"/>
  <c r="C16" i="13"/>
  <c r="S16" i="13" s="1"/>
  <c r="T16" i="13" s="1"/>
  <c r="O15" i="17"/>
  <c r="P15" i="17" s="1"/>
  <c r="K15" i="17"/>
  <c r="L15" i="17" s="1"/>
  <c r="J15" i="17"/>
  <c r="M15" i="17"/>
  <c r="N15" i="17" s="1"/>
  <c r="M16" i="17"/>
  <c r="N16" i="17" s="1"/>
  <c r="C17" i="13"/>
  <c r="Q17" i="13" s="1"/>
  <c r="R17" i="13" s="1"/>
  <c r="O16" i="17"/>
  <c r="P16" i="17" s="1"/>
  <c r="K16" i="17"/>
  <c r="L16" i="17" s="1"/>
  <c r="J16" i="17"/>
  <c r="C18" i="13"/>
  <c r="S18" i="13" s="1"/>
  <c r="T18" i="13" s="1"/>
  <c r="O17" i="17"/>
  <c r="P17" i="17" s="1"/>
  <c r="K17" i="17"/>
  <c r="L17" i="17" s="1"/>
  <c r="J17" i="17"/>
  <c r="M17" i="17"/>
  <c r="N17" i="17" s="1"/>
  <c r="M22" i="17"/>
  <c r="N22" i="17" s="1"/>
  <c r="C23" i="13"/>
  <c r="Q23" i="13" s="1"/>
  <c r="R23" i="13" s="1"/>
  <c r="O22" i="17"/>
  <c r="P22" i="17" s="1"/>
  <c r="K22" i="17"/>
  <c r="L22" i="17" s="1"/>
  <c r="J22" i="17"/>
  <c r="C24" i="13"/>
  <c r="S24" i="13" s="1"/>
  <c r="T24" i="13" s="1"/>
  <c r="O23" i="17"/>
  <c r="P23" i="17" s="1"/>
  <c r="K23" i="17"/>
  <c r="L23" i="17" s="1"/>
  <c r="J23" i="17"/>
  <c r="M23" i="17"/>
  <c r="N23" i="17" s="1"/>
  <c r="M24" i="17"/>
  <c r="N24" i="17" s="1"/>
  <c r="C25" i="13"/>
  <c r="Q25" i="13" s="1"/>
  <c r="R25" i="13" s="1"/>
  <c r="O24" i="17"/>
  <c r="P24" i="17" s="1"/>
  <c r="K24" i="17"/>
  <c r="L24" i="17" s="1"/>
  <c r="J24" i="17"/>
  <c r="C26" i="13"/>
  <c r="S26" i="13" s="1"/>
  <c r="T26" i="13" s="1"/>
  <c r="M25" i="17"/>
  <c r="N25" i="17" s="1"/>
  <c r="C27" i="13"/>
  <c r="Q27" i="13" s="1"/>
  <c r="R27" i="13" s="1"/>
  <c r="O25" i="17"/>
  <c r="P25" i="17" s="1"/>
  <c r="K25" i="17"/>
  <c r="L25" i="17" s="1"/>
  <c r="J25" i="17"/>
  <c r="C28" i="13"/>
  <c r="S28" i="13" s="1"/>
  <c r="T28" i="13" s="1"/>
  <c r="O26" i="17"/>
  <c r="P26" i="17" s="1"/>
  <c r="K26" i="17"/>
  <c r="L26" i="17" s="1"/>
  <c r="J26" i="17"/>
  <c r="M26" i="17"/>
  <c r="N26" i="17" s="1"/>
  <c r="M27" i="17"/>
  <c r="N27" i="17" s="1"/>
  <c r="C29" i="13"/>
  <c r="Q29" i="13" s="1"/>
  <c r="R29" i="13" s="1"/>
  <c r="O27" i="17"/>
  <c r="P27" i="17" s="1"/>
  <c r="K27" i="17"/>
  <c r="L27" i="17" s="1"/>
  <c r="J27" i="17"/>
  <c r="C30" i="13"/>
  <c r="S30" i="13" s="1"/>
  <c r="T30" i="13" s="1"/>
  <c r="K38" i="4"/>
  <c r="I37" i="4"/>
  <c r="H48" i="1"/>
  <c r="J48" i="1"/>
  <c r="J49" i="1"/>
  <c r="J50" i="1"/>
  <c r="F20" i="19"/>
  <c r="J20" i="19"/>
  <c r="F21" i="19"/>
  <c r="J21" i="19"/>
  <c r="F22" i="19"/>
  <c r="J22" i="19"/>
  <c r="F11" i="16"/>
  <c r="F17" i="16" s="1"/>
  <c r="H11" i="16"/>
  <c r="H17" i="16" s="1"/>
  <c r="J11" i="16"/>
  <c r="J17" i="16" s="1"/>
  <c r="P10" i="11"/>
  <c r="R32" i="11"/>
  <c r="N32" i="11"/>
  <c r="P28" i="11"/>
  <c r="P27" i="11"/>
  <c r="R26" i="11"/>
  <c r="N26" i="11"/>
  <c r="P25" i="11"/>
  <c r="P24" i="11"/>
  <c r="R23" i="11"/>
  <c r="N23" i="11"/>
  <c r="P22" i="11"/>
  <c r="R21" i="11"/>
  <c r="N21" i="11"/>
  <c r="P20" i="11"/>
  <c r="R19" i="11"/>
  <c r="N19" i="11"/>
  <c r="P18" i="11"/>
  <c r="R17" i="11"/>
  <c r="N17" i="11"/>
  <c r="R16" i="11"/>
  <c r="N16" i="11"/>
  <c r="P15" i="11"/>
  <c r="R14" i="11"/>
  <c r="N14" i="11"/>
  <c r="P13" i="11"/>
  <c r="R12" i="11"/>
  <c r="N12" i="11"/>
  <c r="R11" i="11"/>
  <c r="N11" i="11"/>
  <c r="N10" i="11"/>
  <c r="R10" i="11"/>
  <c r="P32" i="11"/>
  <c r="R28" i="11"/>
  <c r="N28" i="11"/>
  <c r="R27" i="11"/>
  <c r="N27" i="11"/>
  <c r="P26" i="11"/>
  <c r="R25" i="11"/>
  <c r="N25" i="11"/>
  <c r="R24" i="11"/>
  <c r="N24" i="11"/>
  <c r="P23" i="11"/>
  <c r="R22" i="11"/>
  <c r="N22" i="11"/>
  <c r="P21" i="11"/>
  <c r="R20" i="11"/>
  <c r="N20" i="11"/>
  <c r="P19" i="11"/>
  <c r="R18" i="11"/>
  <c r="N18" i="11"/>
  <c r="P17" i="11"/>
  <c r="P16" i="11"/>
  <c r="R15" i="11"/>
  <c r="N15" i="11"/>
  <c r="P14" i="11"/>
  <c r="R13" i="11"/>
  <c r="N13" i="11"/>
  <c r="P12" i="11"/>
  <c r="P11" i="11"/>
  <c r="E11" i="16"/>
  <c r="E16" i="16" s="1"/>
  <c r="G11" i="16"/>
  <c r="G16" i="16" s="1"/>
  <c r="I11" i="16"/>
  <c r="I16" i="16" s="1"/>
  <c r="K11" i="16"/>
  <c r="K16" i="16" s="1"/>
  <c r="S19" i="13"/>
  <c r="T19" i="13" s="1"/>
  <c r="N22" i="13"/>
  <c r="E10" i="15"/>
  <c r="G10" i="15"/>
  <c r="I10" i="15"/>
  <c r="K10" i="15"/>
  <c r="M10" i="15"/>
  <c r="D16" i="15"/>
  <c r="F16" i="15"/>
  <c r="H16" i="15"/>
  <c r="J16" i="15"/>
  <c r="L16" i="15"/>
  <c r="N16" i="15"/>
  <c r="C10" i="15"/>
  <c r="P11" i="14"/>
  <c r="P15" i="14" s="1"/>
  <c r="R11" i="14"/>
  <c r="R15" i="14" s="1"/>
  <c r="T11" i="14"/>
  <c r="T15" i="14" s="1"/>
  <c r="V11" i="14"/>
  <c r="V17" i="14" s="1"/>
  <c r="C11" i="14"/>
  <c r="C16" i="14" s="1"/>
  <c r="E11" i="14"/>
  <c r="E15" i="14" s="1"/>
  <c r="G11" i="14"/>
  <c r="G16" i="14" s="1"/>
  <c r="I11" i="14"/>
  <c r="I15" i="14" s="1"/>
  <c r="K11" i="14"/>
  <c r="K16" i="14" s="1"/>
  <c r="M11" i="14"/>
  <c r="M17" i="14" s="1"/>
  <c r="O11" i="14"/>
  <c r="O17" i="14" s="1"/>
  <c r="Q11" i="14"/>
  <c r="Q16" i="14" s="1"/>
  <c r="S11" i="14"/>
  <c r="S15" i="14" s="1"/>
  <c r="U11" i="14"/>
  <c r="U15" i="14" s="1"/>
  <c r="W11" i="14"/>
  <c r="W15" i="14" s="1"/>
  <c r="L9" i="13"/>
  <c r="M9" i="13" s="1"/>
  <c r="Q33" i="10" l="1"/>
  <c r="O11" i="13"/>
  <c r="H15" i="18"/>
  <c r="N19" i="13"/>
  <c r="O31" i="13"/>
  <c r="P31" i="13" s="1"/>
  <c r="C15" i="16"/>
  <c r="K39" i="4"/>
  <c r="F38" i="4"/>
  <c r="F37" i="4"/>
  <c r="I39" i="4"/>
  <c r="I14" i="12"/>
  <c r="C48" i="1"/>
  <c r="D48" i="1"/>
  <c r="K14" i="13"/>
  <c r="K10" i="13"/>
  <c r="K13" i="13"/>
  <c r="K28" i="13"/>
  <c r="N23" i="13"/>
  <c r="N16" i="13"/>
  <c r="N21" i="13"/>
  <c r="O32" i="13"/>
  <c r="P32" i="13" s="1"/>
  <c r="K24" i="13"/>
  <c r="Q16" i="13"/>
  <c r="R16" i="13" s="1"/>
  <c r="N24" i="13"/>
  <c r="O13" i="13"/>
  <c r="P13" i="13" s="1"/>
  <c r="K16" i="13"/>
  <c r="S21" i="13"/>
  <c r="T21" i="13" s="1"/>
  <c r="K23" i="13"/>
  <c r="S10" i="13"/>
  <c r="T10" i="13" s="1"/>
  <c r="E14" i="18"/>
  <c r="S23" i="13"/>
  <c r="T23" i="13" s="1"/>
  <c r="Q14" i="13"/>
  <c r="R14" i="13" s="1"/>
  <c r="N14" i="13"/>
  <c r="O14" i="13"/>
  <c r="P14" i="13" s="1"/>
  <c r="O10" i="13"/>
  <c r="P10" i="13" s="1"/>
  <c r="O21" i="13"/>
  <c r="P21" i="13" s="1"/>
  <c r="K22" i="13"/>
  <c r="S13" i="13"/>
  <c r="T13" i="13" s="1"/>
  <c r="N13" i="13"/>
  <c r="I14" i="18"/>
  <c r="M14" i="18"/>
  <c r="M15" i="18"/>
  <c r="Q32" i="13"/>
  <c r="R32" i="13" s="1"/>
  <c r="O23" i="13"/>
  <c r="P23" i="13" s="1"/>
  <c r="O22" i="13"/>
  <c r="P22" i="13" s="1"/>
  <c r="K20" i="13"/>
  <c r="N20" i="13"/>
  <c r="Q20" i="13"/>
  <c r="R20" i="13" s="1"/>
  <c r="O19" i="13"/>
  <c r="P19" i="13" s="1"/>
  <c r="O15" i="13"/>
  <c r="P15" i="13" s="1"/>
  <c r="S15" i="13"/>
  <c r="T15" i="13" s="1"/>
  <c r="K15" i="13"/>
  <c r="N15" i="13"/>
  <c r="N12" i="13"/>
  <c r="K12" i="13"/>
  <c r="O12" i="13"/>
  <c r="P12" i="13" s="1"/>
  <c r="S11" i="13"/>
  <c r="T11" i="13" s="1"/>
  <c r="N11" i="13"/>
  <c r="G16" i="12"/>
  <c r="F16" i="12"/>
  <c r="K32" i="13"/>
  <c r="K31" i="13"/>
  <c r="Q18" i="13"/>
  <c r="R18" i="13" s="1"/>
  <c r="N32" i="13"/>
  <c r="O27" i="13"/>
  <c r="P27" i="13" s="1"/>
  <c r="S31" i="13"/>
  <c r="T31" i="13" s="1"/>
  <c r="N31" i="13"/>
  <c r="K19" i="13"/>
  <c r="K11" i="13"/>
  <c r="Q12" i="13"/>
  <c r="R12" i="13" s="1"/>
  <c r="O24" i="13"/>
  <c r="P24" i="13" s="1"/>
  <c r="G15" i="12"/>
  <c r="O20" i="13"/>
  <c r="P20" i="13" s="1"/>
  <c r="H15" i="16"/>
  <c r="H16" i="16"/>
  <c r="F16" i="16"/>
  <c r="D16" i="16"/>
  <c r="D15" i="16"/>
  <c r="R33" i="11"/>
  <c r="P33" i="11"/>
  <c r="C16" i="16"/>
  <c r="N33" i="11"/>
  <c r="J16" i="16"/>
  <c r="J15" i="16"/>
  <c r="F15" i="16"/>
  <c r="U33" i="10"/>
  <c r="S33" i="10"/>
  <c r="Z33" i="5"/>
  <c r="AB33" i="5"/>
  <c r="AD33" i="5"/>
  <c r="F17" i="14"/>
  <c r="D17" i="14"/>
  <c r="Q24" i="13"/>
  <c r="R24" i="13" s="1"/>
  <c r="L39" i="4"/>
  <c r="G37" i="4"/>
  <c r="J38" i="4"/>
  <c r="J39" i="4"/>
  <c r="H38" i="4"/>
  <c r="G38" i="4"/>
  <c r="H39" i="4"/>
  <c r="L38" i="4"/>
  <c r="D10" i="12"/>
  <c r="D16" i="12" s="1"/>
  <c r="O30" i="13"/>
  <c r="P30" i="13" s="1"/>
  <c r="N26" i="13"/>
  <c r="N18" i="13"/>
  <c r="E39" i="4"/>
  <c r="E37" i="4"/>
  <c r="O29" i="13"/>
  <c r="P29" i="13" s="1"/>
  <c r="K30" i="13"/>
  <c r="N29" i="13"/>
  <c r="N17" i="13"/>
  <c r="K17" i="13"/>
  <c r="O18" i="13"/>
  <c r="P18" i="13" s="1"/>
  <c r="D38" i="4"/>
  <c r="S29" i="13"/>
  <c r="T29" i="13" s="1"/>
  <c r="N25" i="13"/>
  <c r="K29" i="13"/>
  <c r="Q30" i="13"/>
  <c r="R30" i="13" s="1"/>
  <c r="D39" i="4"/>
  <c r="N30" i="13"/>
  <c r="O17" i="13"/>
  <c r="P17" i="13" s="1"/>
  <c r="O25" i="13"/>
  <c r="P25" i="13" s="1"/>
  <c r="K26" i="13"/>
  <c r="K18" i="13"/>
  <c r="S25" i="13"/>
  <c r="T25" i="13" s="1"/>
  <c r="S17" i="13"/>
  <c r="T17" i="13" s="1"/>
  <c r="K25" i="13"/>
  <c r="O26" i="13"/>
  <c r="P26" i="13" s="1"/>
  <c r="Q26" i="13"/>
  <c r="R26" i="13" s="1"/>
  <c r="N28" i="13"/>
  <c r="S27" i="13"/>
  <c r="T27" i="13" s="1"/>
  <c r="N27" i="13"/>
  <c r="K27" i="13"/>
  <c r="Q28" i="13"/>
  <c r="R28" i="13" s="1"/>
  <c r="O16" i="13"/>
  <c r="P16" i="13" s="1"/>
  <c r="O28" i="13"/>
  <c r="P28" i="13" s="1"/>
  <c r="H20" i="19"/>
  <c r="H50" i="1"/>
  <c r="G49" i="1"/>
  <c r="G48" i="1"/>
  <c r="E20" i="19"/>
  <c r="E50" i="1"/>
  <c r="L21" i="19"/>
  <c r="I48" i="1"/>
  <c r="H22" i="19"/>
  <c r="K21" i="19"/>
  <c r="K20" i="19"/>
  <c r="I21" i="19"/>
  <c r="I49" i="1"/>
  <c r="I22" i="19"/>
  <c r="C21" i="19"/>
  <c r="D21" i="19"/>
  <c r="D20" i="19"/>
  <c r="D49" i="1"/>
  <c r="K48" i="1"/>
  <c r="C22" i="19"/>
  <c r="L50" i="1"/>
  <c r="E22" i="19"/>
  <c r="G20" i="19"/>
  <c r="F50" i="1"/>
  <c r="F49" i="1"/>
  <c r="L20" i="19"/>
  <c r="G21" i="19"/>
  <c r="K49" i="1"/>
  <c r="C49" i="1"/>
  <c r="E48" i="1"/>
  <c r="L48" i="1"/>
  <c r="H15" i="12"/>
  <c r="E15" i="12"/>
  <c r="F14" i="12"/>
  <c r="E16" i="18"/>
  <c r="N17" i="14"/>
  <c r="J16" i="14"/>
  <c r="F15" i="14"/>
  <c r="H17" i="14"/>
  <c r="H16" i="14"/>
  <c r="L15" i="14"/>
  <c r="L16" i="18"/>
  <c r="F16" i="18"/>
  <c r="I15" i="12"/>
  <c r="I15" i="18"/>
  <c r="L15" i="18"/>
  <c r="N16" i="14"/>
  <c r="L16" i="14"/>
  <c r="D16" i="14"/>
  <c r="K21" i="13"/>
  <c r="M34" i="17"/>
  <c r="R17" i="14"/>
  <c r="V16" i="14"/>
  <c r="V15" i="14"/>
  <c r="I17" i="14"/>
  <c r="M16" i="14"/>
  <c r="Q15" i="14"/>
  <c r="C15" i="14"/>
  <c r="C17" i="14"/>
  <c r="K17" i="14"/>
  <c r="O16" i="14"/>
  <c r="K15" i="14"/>
  <c r="Q22" i="13"/>
  <c r="R22" i="13" s="1"/>
  <c r="O34" i="17"/>
  <c r="C16" i="12"/>
  <c r="J16" i="18"/>
  <c r="G15" i="18"/>
  <c r="H16" i="18"/>
  <c r="G14" i="18"/>
  <c r="R16" i="14"/>
  <c r="U17" i="14"/>
  <c r="E17" i="14"/>
  <c r="I16" i="14"/>
  <c r="M15" i="14"/>
  <c r="O15" i="14"/>
  <c r="T17" i="14"/>
  <c r="W17" i="14"/>
  <c r="G17" i="14"/>
  <c r="G15" i="14"/>
  <c r="C35" i="13"/>
  <c r="C12" i="18" s="1"/>
  <c r="K34" i="17"/>
  <c r="E14" i="12"/>
  <c r="H16" i="12"/>
  <c r="J15" i="18"/>
  <c r="J17" i="14"/>
  <c r="C15" i="12"/>
  <c r="Q17" i="14"/>
  <c r="U16" i="14"/>
  <c r="E16" i="14"/>
  <c r="P17" i="14"/>
  <c r="T16" i="14"/>
  <c r="S17" i="14"/>
  <c r="W16" i="14"/>
  <c r="F15" i="18"/>
  <c r="P16" i="14"/>
  <c r="S16" i="14"/>
  <c r="C33" i="13"/>
  <c r="C34" i="13"/>
  <c r="C11" i="18" s="1"/>
  <c r="Q10" i="13"/>
  <c r="R10" i="13" s="1"/>
  <c r="C36" i="13"/>
  <c r="C13" i="18" s="1"/>
  <c r="J34" i="17"/>
  <c r="J35" i="17" s="1"/>
  <c r="I17" i="16"/>
  <c r="E17" i="16"/>
  <c r="I15" i="16"/>
  <c r="E15" i="16"/>
  <c r="K17" i="16"/>
  <c r="G17" i="16"/>
  <c r="K15" i="16"/>
  <c r="G15" i="16"/>
  <c r="P11" i="13"/>
  <c r="D10" i="18"/>
  <c r="C33" i="4"/>
  <c r="D15" i="12" l="1"/>
  <c r="D14" i="12"/>
  <c r="K34" i="13"/>
  <c r="K11" i="18" s="1"/>
  <c r="K35" i="13"/>
  <c r="K12" i="18" s="1"/>
  <c r="S33" i="13"/>
  <c r="N33" i="13"/>
  <c r="N34" i="13" s="1"/>
  <c r="K36" i="13"/>
  <c r="K13" i="18" s="1"/>
  <c r="K33" i="13"/>
  <c r="Q33" i="13"/>
  <c r="O33" i="13"/>
  <c r="N34" i="17"/>
  <c r="C10" i="18"/>
  <c r="D16" i="18"/>
  <c r="D15" i="18"/>
  <c r="D14" i="18"/>
  <c r="L34" i="17"/>
  <c r="P34" i="17"/>
  <c r="C39" i="4"/>
  <c r="C37" i="4"/>
  <c r="C38" i="4"/>
  <c r="P33" i="13" l="1"/>
  <c r="T33" i="13"/>
  <c r="K10" i="18"/>
  <c r="K16" i="18" s="1"/>
  <c r="R33" i="13"/>
  <c r="C14" i="18"/>
  <c r="C16" i="18"/>
  <c r="C15" i="18"/>
  <c r="K14" i="18" l="1"/>
  <c r="K15" i="18"/>
</calcChain>
</file>

<file path=xl/sharedStrings.xml><?xml version="1.0" encoding="utf-8"?>
<sst xmlns="http://schemas.openxmlformats.org/spreadsheetml/2006/main" count="578" uniqueCount="170">
  <si>
    <t>Диагностика освоения содержания Программы</t>
  </si>
  <si>
    <t>Умеет лазать по гимнастической стенке до 2,5 м с изменением темпа</t>
  </si>
  <si>
    <t>КГ</t>
  </si>
  <si>
    <t>Умеет быстро, аккуратно одеваться и раздеваться, соблюдает порядокв своем шкафу. Сформированы навыки опрятности, личной гигиены</t>
  </si>
  <si>
    <t>Владеет простейшими навыками поведения во время еды, пользуется вилкой,ножом</t>
  </si>
  <si>
    <t>Имеет начальные представления о составляющих здорового образа жизни, факторах, разрушающих здоровье.Знает о значении ежедневных физических упражнений, соблюдении режима дня</t>
  </si>
  <si>
    <t>Выполняет ходьбу и бег легко, ритмично, сохраняя правильнуюосанку и темп</t>
  </si>
  <si>
    <t>Ходит на лыжах скользящим шагомна расстояние около 2 км, ухаживает за лыжами. Умеет кататься на самокате. Умеет произвольно плавать.</t>
  </si>
  <si>
    <t>Участвуетв упражнениях с элементами спортивных игр: городки, бадминтон, футбол, хоккей.</t>
  </si>
  <si>
    <t>Выполняет упражнения на статическоеи динамическое равновесие</t>
  </si>
  <si>
    <t>Умеет перестраиваться в колонну по трое, четверо, равняться, размыкаться в колонне, шеренге,выполнять повороты направо, налево, кругом</t>
  </si>
  <si>
    <t>Может прыгать на мягкое покрытие в обозначенное место, в длину с места(не &lt; 80 см), с разбега(не &lt; 100 см),в высоту с разбега(не &lt; 40 см),прыгать через короткую и длинную скакалку</t>
  </si>
  <si>
    <t>Фамилия, имя  ребенка</t>
  </si>
  <si>
    <t>№ п/п</t>
  </si>
  <si>
    <r>
      <t>образовательной области «</t>
    </r>
    <r>
      <rPr>
        <b/>
        <sz val="16"/>
        <color rgb="FF000000"/>
        <rFont val="Times New Roman"/>
        <family val="1"/>
        <charset val="204"/>
      </rPr>
      <t>ФИЗИЧЕСКОЕ РАЗВИТИЕ</t>
    </r>
    <r>
      <rPr>
        <b/>
        <sz val="14"/>
        <color rgb="FF000000"/>
        <rFont val="Times New Roman"/>
        <family val="1"/>
        <charset val="204"/>
      </rPr>
      <t>»</t>
    </r>
  </si>
  <si>
    <t>Диагностика промежуточных результатов формирования социально-нормативных возрастных характеристик</t>
  </si>
  <si>
    <t>образовательных областей «ПОЗНАВАТЕЛЬНОЕ РАЗВИТИЕ», «РЕЧЕВОЕ РАЗВИТИЕ»</t>
  </si>
  <si>
    <t>Речевое развитие</t>
  </si>
  <si>
    <t>Познавательное развитие</t>
  </si>
  <si>
    <t>Драматизирует небольшие сказки, читает по ролям стихотворения</t>
  </si>
  <si>
    <t>Называет любимого детского писателя, любимые сказки, рассказы</t>
  </si>
  <si>
    <t>Умеет анализировать образец постройки</t>
  </si>
  <si>
    <t>Создает постройки по рисунку</t>
  </si>
  <si>
    <t>Умеет работать коллективно</t>
  </si>
  <si>
    <t>Классифицирует предметы, определяет материалы, из которых они сделаны</t>
  </si>
  <si>
    <t>образовательной области «СОЦИАЛЬНО-КОММУНИКАТИВНОЕ РАЗВИТИЕ»</t>
  </si>
  <si>
    <t>образовательной области «ХУДОЖЕСТВЕННО-ЭСТЕТИЧЕСКОЕ РАЗВИТИЕ»</t>
  </si>
  <si>
    <t>Различает произведения изобразительного искусства (живопись, книжная графика, народное декоративно-прикладное искусство, скульптура). Выделяет выразительные средства в разных видах искусства (форма, цвет, композиция). Знает особенности изобразительных материалов</t>
  </si>
  <si>
    <t>Аппликация. Изображает предметы и создает несложные сюжетные композиции, используя разнообразные приемы вырезания, обрывания бумаги</t>
  </si>
  <si>
    <t>Вариативная часть</t>
  </si>
  <si>
    <t>Национально-культурный компонент</t>
  </si>
  <si>
    <t>Оценка уровня развития:</t>
  </si>
  <si>
    <t>1 балл – большинство компонентов недостаточно развиты;</t>
  </si>
  <si>
    <t>3 балла – соответствует возрасту;</t>
  </si>
  <si>
    <t>2 балла – отдельные компоненты не развиты;</t>
  </si>
  <si>
    <r>
      <t>Мониторинг детского развития</t>
    </r>
    <r>
      <rPr>
        <vertAlign val="superscript"/>
        <sz val="14"/>
        <color rgb="FF000000"/>
        <rFont val="Times New Roman"/>
        <family val="1"/>
        <charset val="204"/>
      </rPr>
      <t>*</t>
    </r>
  </si>
  <si>
    <t>Имеет достаточно богатый словарный запас.Может участвоватьв беседе, высказывать свое мнение</t>
  </si>
  <si>
    <t>Умеет аргументированно и доброжелательнооценивать ответ, высказывание сверстника.Составляет по образцу рассказы по сюжетнойкартине, набору картин</t>
  </si>
  <si>
    <t>Определяет место звука в слове. Умеет подбиратьк существительному несколько прилагательных(согла-сованных), заменять слово другим,сходным по значению (синонимом)</t>
  </si>
  <si>
    <t>Знает 2–3 программных стихотворения, 2–3 считалки,2–3 загадки. Называет жанр произведения</t>
  </si>
  <si>
    <t>Может планировать этапы создания собственнойпостройки, находить конструктивные решения</t>
  </si>
  <si>
    <t>Считает в пределах 10.Отвечает на вопросы«сколько?», «который?»</t>
  </si>
  <si>
    <t>Уравнивает неравные группы предметовдвумя способами (удаление и добавление)</t>
  </si>
  <si>
    <t>Сравнивает предметына глаз(по длине, ширине,высоте, толщине), проверяет точность определенийпутем наложения или приложения</t>
  </si>
  <si>
    <t>Правильно пользуется количественнымии порядковыми числительными(до 10)</t>
  </si>
  <si>
    <t>Размещает предметы различной величины (до 7–10)в порядке возрастания, убывания их длины,ширины, высоты, толщины</t>
  </si>
  <si>
    <t>Выражает словами местонахождение предмета по отношениюк себе,к другим предметам. Знает некоторыехарактерные особенностигеометрических фигур</t>
  </si>
  <si>
    <t>Называет утро, день,вечер, ночь, имеет представлениео смене частей суток. Называет текущий день недели</t>
  </si>
  <si>
    <t>Различает и называет виды транспорта, предметы,облегчающие человеку трудв быту</t>
  </si>
  <si>
    <t>Знает название родногогорода, поселка, страны, ее столицу</t>
  </si>
  <si>
    <t>Называет времена года,их осо-бенности. Знает о вза-имодействии че-ловекас природой в разное времягода,о значении солнца, воздуха и воды для человека,животных, растений. Бережно относится к природе</t>
  </si>
  <si>
    <t>Договариваетсяс партнерами, во что и как играть,о правилах игры, подчиняется данным правилам игры</t>
  </si>
  <si>
    <t>Умеет разворачивать содержание игрыв зависимости от количества играющих детей</t>
  </si>
  <si>
    <t>В дидактических играх оценивает свои возможностии без обиды воспринимает проигрыш</t>
  </si>
  <si>
    <t>Объясняет правила игры сверстникам.Сам соблюдает правила игры</t>
  </si>
  <si>
    <t>После просмотра спектакля может оценить игру актера,используемые средства художественной выразительностии элементы художественного оформления постановки</t>
  </si>
  <si>
    <t>Имеетв творческом опыте несколько ролей, сыгранныхв спектаклях в детском садуи в домашнем театре</t>
  </si>
  <si>
    <t>Умеет оформлять свой спектакль, используя разнообразные материалы (атрибуты, подручныйматериал,поделки)</t>
  </si>
  <si>
    <t>Самостоятельно одевается, раздевается, складывает, убирает одежду, сушит мокрые вещи, ухаживаетза обувью. Выполняет обязанности дежурного по столовой</t>
  </si>
  <si>
    <t>Поддерживает порядок в группе и на участке детскогосада. Выполняет поручения по уходу за животными и растениямив уголке природы</t>
  </si>
  <si>
    <t>Соблюдает элементарные правила поведения в детском саду, на улице и в транспорте, знает и соблюдаетэлементарные правила дорожного движения</t>
  </si>
  <si>
    <t>Различает виды специального транспорта, знает его назначение, понимает значение сигналов светофора,некоторые дорожные знаки, части дороги</t>
  </si>
  <si>
    <t>Знает и соблюдает элементарные правила поведенияв природе, бережно относится к природе</t>
  </si>
  <si>
    <t>Узнает песни по мелодии.Различает жанры музыкальных произведений (марш, танец, песня), звучание музыкальных инструментов (фортепиано, скрипка…). Различает высокие и низкие звуки в пределах квинты</t>
  </si>
  <si>
    <t>Может петь протяжно, четко произносить слова, начинать и заканчивать пение вместе с другими детьми, плавно, легким звуком петь в сопровождениимузыкальногоинструмента</t>
  </si>
  <si>
    <t>Выполняет ритмичные движения, отвечающие характерумузыки,самостоятельно меняя ихв соответствии с двухчастной формой музыкального про-изведения</t>
  </si>
  <si>
    <t>Умеет выполнять танцевальные движения: поочередное выбрасывание ног вперед в прыжке, полуприседание с выставлением ноги на пятку, шаг на всей ступне на месте, с продвижением вперед и в кружении, «пружинка», подскоки, движения парами, кружение по одномуи в парах.Может выполнять движения с предметами</t>
  </si>
  <si>
    <t>Самостоятельно инсценируетсодержание песен, хороводов, действует, не подражая другим детям;умеет играть на металлофоне простейшие мелодии по одному и в небольших группах</t>
  </si>
  <si>
    <t>Рисование.Создает изображения предметов с натуры, по представлению. Использует разнообразные композиционные решения, материалы.Использует различные цвета, оттенки. Выполняет узорыпо мотивам декоративно-прикладного искусства</t>
  </si>
  <si>
    <t>Лепка. Лепит предметы разной формы, используя усвоенные приемы и способы лепки. Создает небольшие сюжетные композиции, передавая пропорции, позы и движения фигур. Создает изображения по мотивамнародныхигрушек</t>
  </si>
  <si>
    <t>Дата проведения мониторинга _____________________________</t>
  </si>
  <si>
    <t>Конец  года</t>
  </si>
  <si>
    <t>Компонент ДОО(региональный,климатический,приоритетное направление)</t>
  </si>
  <si>
    <t>Социально-коммуникативное развитие</t>
  </si>
  <si>
    <t>Физическое развитие</t>
  </si>
  <si>
    <t>Художественно-эстетическое развитие</t>
  </si>
  <si>
    <t xml:space="preserve">Физическое развитие </t>
  </si>
  <si>
    <t xml:space="preserve">Любознательность, активность </t>
  </si>
  <si>
    <t xml:space="preserve">Эмоциональность, отзывчивость </t>
  </si>
  <si>
    <t>Овладение средствами общения и способами взаимодействия со взрослыми</t>
  </si>
  <si>
    <t xml:space="preserve">Способность управлять своим поведением и планировать действия  </t>
  </si>
  <si>
    <t xml:space="preserve">Способность решать интеллектуальные и личностные задачи  </t>
  </si>
  <si>
    <t xml:space="preserve">Представление о себе, семье, обществе, государстве, мире и природе  </t>
  </si>
  <si>
    <t xml:space="preserve">Овладение предпосылками учебной деятельности </t>
  </si>
  <si>
    <t xml:space="preserve">Итоговый результат </t>
  </si>
  <si>
    <t>Оценка социально-нормативных возрастных характеристик возможных достижений детей:</t>
  </si>
  <si>
    <t>Высокий уровень - 3 балла</t>
  </si>
  <si>
    <t>Средний уровень - 2 балла</t>
  </si>
  <si>
    <t>Низкий уровень - 1 балл</t>
  </si>
  <si>
    <t>МОНИТОРИНГ ДОСТИЖЕНИЯ ДЕТЬМИ ПЛАНИРУЕМЫХ РЕЗУЛЬТАТОВ ОСВОЕНИЯ ПРОГРАММЫ</t>
  </si>
  <si>
    <t>При реализации Программы может проводиться оценка индивидуального развития детей. Такая оценка производится педагогическим работников в рамках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планирования).</t>
  </si>
  <si>
    <t>Результаты педагогической диагностики (мониторинга) могут использоваться для решения следующих образовательных задач:</t>
  </si>
  <si>
    <t>1)  индивидуализации образования ( в том числе поддержки ребенка, построения его образовательной траектории или профессиональной коррекции особенностей его развития);</t>
  </si>
  <si>
    <t>2)  оптимизации работы с группой детей.</t>
  </si>
  <si>
    <t>Мониторинг проводится два раза в год (в октябре-ноябре и марте-апреле)</t>
  </si>
  <si>
    <t>Виды деятельности</t>
  </si>
  <si>
    <t>Наименование образовательной облости</t>
  </si>
  <si>
    <t>Позновательное развитие</t>
  </si>
  <si>
    <t>Формирование целостной картины мира и первичные предстовление о себе,социальной и природном мире</t>
  </si>
  <si>
    <t>Игровая,коммуникативная деятельность</t>
  </si>
  <si>
    <t>Элементарная трудовая деятельность</t>
  </si>
  <si>
    <t>Формирования основ безапасного  поведения</t>
  </si>
  <si>
    <t>Музыкальная деятельность</t>
  </si>
  <si>
    <t>Изобразительная деятельность</t>
  </si>
  <si>
    <t>Основная часть</t>
  </si>
  <si>
    <t>Уровень овладения необходимыми навыками и умениями по образовательным областям</t>
  </si>
  <si>
    <t>Социально-нармативные возрастные характеристики возможны достижений</t>
  </si>
  <si>
    <t>ИТОГО</t>
  </si>
  <si>
    <t>в том числе</t>
  </si>
  <si>
    <t>ИТОГО по ГРУППЕ</t>
  </si>
  <si>
    <t>ИТОГОВЫЙ средний уровень</t>
  </si>
  <si>
    <t>Познавательно-иследовательской деятельности,конструктивно-модульная деятельность</t>
  </si>
  <si>
    <t>%</t>
  </si>
  <si>
    <t>СВОД  результатов освоения содержания программы пятого года жизни</t>
  </si>
  <si>
    <t>Дата: апрель-май 2019 г</t>
  </si>
  <si>
    <t>Числ.</t>
  </si>
  <si>
    <t>СВОД  результатов Мониторинга года освоения содержания образовательной программы*</t>
  </si>
  <si>
    <r>
      <t>СВОД  результатов Мониторинга детского развития</t>
    </r>
    <r>
      <rPr>
        <vertAlign val="superscript"/>
        <sz val="14"/>
        <color rgb="FF000000"/>
        <rFont val="Times New Roman"/>
        <family val="1"/>
        <charset val="204"/>
      </rPr>
      <t>*</t>
    </r>
  </si>
  <si>
    <t>СР.ЗНАЧЕНИЕ по баллам</t>
  </si>
  <si>
    <t xml:space="preserve"> </t>
  </si>
  <si>
    <t xml:space="preserve">Апрель- май 2019г. </t>
  </si>
  <si>
    <t>Мониторинг освоения содержания образовательной программы*</t>
  </si>
  <si>
    <t>Воспитатели  Вавилина Р. К. Цикалю К .А.</t>
  </si>
  <si>
    <t>Белибоу Ваня</t>
  </si>
  <si>
    <t>Бережных София</t>
  </si>
  <si>
    <t>Бушуев Кирилл</t>
  </si>
  <si>
    <t>Васильева Милослава</t>
  </si>
  <si>
    <t>Васильчук Софья</t>
  </si>
  <si>
    <t>Елфимов Саша</t>
  </si>
  <si>
    <t>Загретднова Вероника</t>
  </si>
  <si>
    <t>Ибрагимов Никита</t>
  </si>
  <si>
    <t>Караваев Иосиф</t>
  </si>
  <si>
    <t>Коваленко Архип</t>
  </si>
  <si>
    <t>Крашенинникова Василиса</t>
  </si>
  <si>
    <t>Лаптева Дарина</t>
  </si>
  <si>
    <t>Лобанов Миша</t>
  </si>
  <si>
    <t>Марковский Марк</t>
  </si>
  <si>
    <t>Мурзиков Арсений</t>
  </si>
  <si>
    <t>Николина Арина</t>
  </si>
  <si>
    <t>Новосёлова Каролина</t>
  </si>
  <si>
    <t>Павлова Есения</t>
  </si>
  <si>
    <t>Пыжова Настя</t>
  </si>
  <si>
    <t>Семёнов Костя</t>
  </si>
  <si>
    <t>Скрябина Ксения</t>
  </si>
  <si>
    <t>Степанова Василиса</t>
  </si>
  <si>
    <t>Третьякова Арина</t>
  </si>
  <si>
    <t>Фиала Марк</t>
  </si>
  <si>
    <t>Хаитов Руслан</t>
  </si>
  <si>
    <t>Шарипова Алина</t>
  </si>
  <si>
    <t>Шестернёва Валя</t>
  </si>
  <si>
    <t>Якимова Валерия</t>
  </si>
  <si>
    <t>0.0%</t>
  </si>
  <si>
    <t>Шерстенёва Валя</t>
  </si>
  <si>
    <t>Цикалюк К. А.</t>
  </si>
  <si>
    <t>воспитанниками  д/с № 3 группа № 6  (старшая, 5–6 лет)  за 2018/2019 учебный год</t>
  </si>
  <si>
    <t>Воспитатели:Цикалюк.К.А Вавилина.Р.К</t>
  </si>
  <si>
    <r>
      <t xml:space="preserve">Воспитатели  </t>
    </r>
    <r>
      <rPr>
        <b/>
        <sz val="9"/>
        <color theme="1"/>
        <rFont val="Times New Roman"/>
        <family val="1"/>
        <charset val="204"/>
      </rPr>
      <t>Цикалюк К.А Вавилина Р.К</t>
    </r>
  </si>
  <si>
    <t>воспитанниками  д/с № 3 группа № 6  (подготовительная группа,6-7 лет)  за 2019/2020 учебный год</t>
  </si>
  <si>
    <t>воспитанниками  д/с № 3 группа № 6  (подготовительная,6-7лет)  за 2019/2020 учебный год</t>
  </si>
  <si>
    <t>воспитанниками  д/с № 3 группа № 6  (подготовтельная,6-7лет)  за 2019/2020 учебный год</t>
  </si>
  <si>
    <t>Воспитатели: Алексеева А.М.А Вавилина Р.К</t>
  </si>
  <si>
    <t>воспитанниками  д/с № 3 группа № 6  (подготовительная,6-7 лет)  за 2019/2020 учебный год</t>
  </si>
  <si>
    <t>Воспитатели: Алексеева А.М, Вавилина Р.К</t>
  </si>
  <si>
    <t>СВОД  результатов освоения содержания программы шестого года жизни</t>
  </si>
  <si>
    <t>воспитанниками  д/с № 3 группа № 6  (подготовительная,6-7 лет)  за 2019/2020учебный год</t>
  </si>
  <si>
    <t>Воспитатели: Алексеева А.М. Вавилина Р.К</t>
  </si>
  <si>
    <t>воспитанниками  д/с № 3 группа № 6  (подготовительная, 6-7лет)  за 2019/2020 учебный год</t>
  </si>
  <si>
    <t>воспитанниками  д/с № 3 группа № 6  (подготовительная. 6-7 лет)  за 2019/2020 учебный год</t>
  </si>
  <si>
    <t>Воспитатели: Вавилина Р. К. Алексеева А. М</t>
  </si>
  <si>
    <t>воспитанниками  д/с № 3 группа № 6  (подготовительная ,6-7 лет)  за 2019/2020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</si>
</sst>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0.0"/>
    <numFmt numFmtId="167" formatCode="_-* #,##0.0\ _₽_-;\-* #,##0.0\ _₽_-;_-* &quot;-&quot;??\ _₽_-;_-@_-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b/>
      <u val="singleAccounting"/>
      <sz val="11"/>
      <color rgb="FF0000CC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12">
    <xf numFmtId="0" fontId="0" fillId="0" borderId="0" xfId="0"/>
    <xf numFmtId="0" fontId="7" fillId="0" borderId="0" xfId="0" applyFont="1"/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13"/>
    </xf>
    <xf numFmtId="0" fontId="1" fillId="0" borderId="0" xfId="0" applyFont="1" applyAlignment="1">
      <alignment horizontal="left" indent="27"/>
    </xf>
    <xf numFmtId="0" fontId="1" fillId="2" borderId="0" xfId="0" applyFont="1" applyFill="1" applyAlignment="1">
      <alignment horizontal="left" indent="29"/>
    </xf>
    <xf numFmtId="0" fontId="9" fillId="2" borderId="0" xfId="0" applyFont="1" applyFill="1"/>
    <xf numFmtId="0" fontId="1" fillId="2" borderId="0" xfId="0" applyFont="1" applyFill="1" applyAlignment="1">
      <alignment horizontal="left" indent="25"/>
    </xf>
    <xf numFmtId="0" fontId="1" fillId="2" borderId="0" xfId="0" applyFont="1" applyFill="1" applyAlignment="1">
      <alignment horizontal="left" indent="38"/>
    </xf>
    <xf numFmtId="0" fontId="1" fillId="2" borderId="0" xfId="0" applyFont="1" applyFill="1" applyAlignment="1">
      <alignment horizontal="left" indent="24"/>
    </xf>
    <xf numFmtId="0" fontId="1" fillId="2" borderId="0" xfId="0" applyFont="1" applyFill="1" applyAlignment="1">
      <alignment horizontal="left" indent="12"/>
    </xf>
    <xf numFmtId="0" fontId="1" fillId="2" borderId="0" xfId="0" applyFont="1" applyFill="1" applyAlignment="1">
      <alignment horizontal="left" indent="4"/>
    </xf>
    <xf numFmtId="0" fontId="1" fillId="2" borderId="0" xfId="0" applyFont="1" applyFill="1" applyAlignment="1">
      <alignment horizontal="left" indent="6"/>
    </xf>
    <xf numFmtId="0" fontId="1" fillId="2" borderId="0" xfId="0" applyFont="1" applyFill="1" applyAlignment="1">
      <alignment horizontal="left" indent="7"/>
    </xf>
    <xf numFmtId="0" fontId="1" fillId="2" borderId="0" xfId="0" applyFont="1" applyFill="1" applyAlignment="1">
      <alignment horizontal="left" indent="9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indent="14"/>
    </xf>
    <xf numFmtId="0" fontId="1" fillId="2" borderId="0" xfId="0" applyFont="1" applyFill="1" applyAlignment="1">
      <alignment horizontal="left" indent="18"/>
    </xf>
    <xf numFmtId="0" fontId="3" fillId="2" borderId="0" xfId="0" applyFont="1" applyFill="1"/>
    <xf numFmtId="0" fontId="3" fillId="0" borderId="0" xfId="0" applyFont="1"/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indent="24"/>
    </xf>
    <xf numFmtId="0" fontId="14" fillId="2" borderId="0" xfId="0" applyFont="1" applyFill="1" applyAlignment="1">
      <alignment horizontal="left" indent="38"/>
    </xf>
    <xf numFmtId="0" fontId="5" fillId="0" borderId="0" xfId="0" applyFont="1"/>
    <xf numFmtId="0" fontId="6" fillId="0" borderId="0" xfId="0" applyFont="1"/>
    <xf numFmtId="0" fontId="16" fillId="0" borderId="11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center" textRotation="90" wrapText="1"/>
    </xf>
    <xf numFmtId="0" fontId="3" fillId="0" borderId="14" xfId="0" applyFont="1" applyBorder="1" applyAlignment="1">
      <alignment textRotation="90" wrapText="1"/>
    </xf>
    <xf numFmtId="0" fontId="2" fillId="0" borderId="14" xfId="0" applyFont="1" applyBorder="1" applyAlignment="1">
      <alignment textRotation="90" wrapText="1"/>
    </xf>
    <xf numFmtId="0" fontId="2" fillId="0" borderId="1" xfId="0" applyFont="1" applyBorder="1" applyAlignment="1">
      <alignment textRotation="90" wrapText="1"/>
    </xf>
    <xf numFmtId="0" fontId="12" fillId="0" borderId="14" xfId="0" applyFont="1" applyBorder="1" applyAlignment="1">
      <alignment vertical="center" wrapText="1"/>
    </xf>
    <xf numFmtId="0" fontId="3" fillId="0" borderId="1" xfId="0" applyFont="1" applyBorder="1" applyAlignment="1">
      <alignment textRotation="90" wrapText="1"/>
    </xf>
    <xf numFmtId="0" fontId="5" fillId="2" borderId="1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9" fillId="0" borderId="1" xfId="1" applyNumberFormat="1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/>
    <xf numFmtId="0" fontId="18" fillId="0" borderId="1" xfId="0" applyFont="1" applyBorder="1"/>
    <xf numFmtId="164" fontId="21" fillId="0" borderId="1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textRotation="90" wrapText="1"/>
    </xf>
    <xf numFmtId="43" fontId="23" fillId="3" borderId="0" xfId="1" applyFont="1" applyFill="1"/>
    <xf numFmtId="0" fontId="23" fillId="3" borderId="0" xfId="0" applyFont="1" applyFill="1"/>
    <xf numFmtId="165" fontId="9" fillId="3" borderId="1" xfId="2" applyNumberFormat="1" applyFont="1" applyFill="1" applyBorder="1" applyAlignment="1">
      <alignment vertical="center"/>
    </xf>
    <xf numFmtId="9" fontId="22" fillId="3" borderId="0" xfId="2" applyFont="1" applyFill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165" fontId="22" fillId="3" borderId="0" xfId="2" applyNumberFormat="1" applyFont="1" applyFill="1" applyAlignment="1">
      <alignment horizontal="center"/>
    </xf>
    <xf numFmtId="165" fontId="24" fillId="0" borderId="0" xfId="0" applyNumberFormat="1" applyFont="1"/>
    <xf numFmtId="0" fontId="20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6" fillId="0" borderId="0" xfId="0" applyFont="1"/>
    <xf numFmtId="0" fontId="26" fillId="2" borderId="0" xfId="0" applyFont="1" applyFill="1"/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" xfId="0" applyFont="1" applyBorder="1"/>
    <xf numFmtId="0" fontId="9" fillId="0" borderId="0" xfId="0" applyFont="1" applyFill="1"/>
    <xf numFmtId="0" fontId="12" fillId="0" borderId="14" xfId="0" applyFont="1" applyFill="1" applyBorder="1" applyAlignment="1">
      <alignment vertical="center" wrapText="1"/>
    </xf>
    <xf numFmtId="0" fontId="21" fillId="0" borderId="0" xfId="0" applyFont="1" applyFill="1"/>
    <xf numFmtId="0" fontId="18" fillId="0" borderId="1" xfId="0" applyFont="1" applyFill="1" applyBorder="1"/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6" fontId="5" fillId="3" borderId="11" xfId="0" applyNumberFormat="1" applyFont="1" applyFill="1" applyBorder="1" applyAlignment="1">
      <alignment horizontal="center" vertical="center" wrapText="1"/>
    </xf>
    <xf numFmtId="0" fontId="29" fillId="2" borderId="0" xfId="0" applyFont="1" applyFill="1"/>
    <xf numFmtId="0" fontId="30" fillId="2" borderId="0" xfId="0" applyFont="1" applyFill="1"/>
    <xf numFmtId="0" fontId="30" fillId="0" borderId="0" xfId="0" applyFont="1"/>
    <xf numFmtId="0" fontId="15" fillId="3" borderId="1" xfId="0" applyFont="1" applyFill="1" applyBorder="1" applyAlignment="1">
      <alignment horizontal="center" vertical="center"/>
    </xf>
    <xf numFmtId="165" fontId="18" fillId="3" borderId="1" xfId="2" applyNumberFormat="1" applyFont="1" applyFill="1" applyBorder="1"/>
    <xf numFmtId="0" fontId="3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21" fillId="0" borderId="18" xfId="0" applyFont="1" applyBorder="1"/>
    <xf numFmtId="0" fontId="21" fillId="0" borderId="0" xfId="0" applyFont="1" applyBorder="1"/>
    <xf numFmtId="0" fontId="21" fillId="0" borderId="19" xfId="0" applyFont="1" applyBorder="1"/>
    <xf numFmtId="0" fontId="18" fillId="0" borderId="5" xfId="0" applyFont="1" applyBorder="1"/>
    <xf numFmtId="0" fontId="18" fillId="0" borderId="6" xfId="0" applyFont="1" applyBorder="1"/>
    <xf numFmtId="165" fontId="18" fillId="3" borderId="5" xfId="2" applyNumberFormat="1" applyFont="1" applyFill="1" applyBorder="1"/>
    <xf numFmtId="165" fontId="18" fillId="3" borderId="6" xfId="2" applyNumberFormat="1" applyFont="1" applyFill="1" applyBorder="1"/>
    <xf numFmtId="165" fontId="18" fillId="3" borderId="7" xfId="2" applyNumberFormat="1" applyFont="1" applyFill="1" applyBorder="1"/>
    <xf numFmtId="165" fontId="18" fillId="3" borderId="8" xfId="2" applyNumberFormat="1" applyFont="1" applyFill="1" applyBorder="1"/>
    <xf numFmtId="165" fontId="18" fillId="3" borderId="9" xfId="2" applyNumberFormat="1" applyFont="1" applyFill="1" applyBorder="1"/>
    <xf numFmtId="0" fontId="2" fillId="0" borderId="22" xfId="0" applyFont="1" applyBorder="1" applyAlignment="1">
      <alignment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1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12" xfId="0" applyFont="1" applyBorder="1"/>
    <xf numFmtId="0" fontId="8" fillId="0" borderId="14" xfId="0" applyFont="1" applyBorder="1" applyAlignment="1">
      <alignment horizontal="center" vertical="center" wrapText="1"/>
    </xf>
    <xf numFmtId="0" fontId="18" fillId="0" borderId="14" xfId="0" applyFont="1" applyBorder="1"/>
    <xf numFmtId="165" fontId="18" fillId="3" borderId="14" xfId="2" applyNumberFormat="1" applyFont="1" applyFill="1" applyBorder="1"/>
    <xf numFmtId="0" fontId="1" fillId="2" borderId="0" xfId="0" applyFont="1" applyFill="1" applyAlignment="1">
      <alignment horizontal="left" indent="17"/>
    </xf>
    <xf numFmtId="0" fontId="2" fillId="0" borderId="6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1" fillId="0" borderId="26" xfId="0" applyFont="1" applyBorder="1"/>
    <xf numFmtId="0" fontId="1" fillId="0" borderId="0" xfId="0" applyFont="1" applyAlignment="1"/>
    <xf numFmtId="0" fontId="12" fillId="0" borderId="2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18" fillId="3" borderId="15" xfId="2" applyNumberFormat="1" applyFont="1" applyFill="1" applyBorder="1"/>
    <xf numFmtId="165" fontId="18" fillId="3" borderId="22" xfId="2" applyNumberFormat="1" applyFont="1" applyFill="1" applyBorder="1"/>
    <xf numFmtId="165" fontId="18" fillId="3" borderId="24" xfId="2" applyNumberFormat="1" applyFont="1" applyFill="1" applyBorder="1"/>
    <xf numFmtId="0" fontId="28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6" xfId="0" applyFont="1" applyBorder="1"/>
    <xf numFmtId="0" fontId="2" fillId="0" borderId="30" xfId="0" applyFont="1" applyBorder="1" applyAlignment="1">
      <alignment horizontal="center" vertical="center" wrapText="1"/>
    </xf>
    <xf numFmtId="0" fontId="21" fillId="0" borderId="14" xfId="0" applyFont="1" applyBorder="1"/>
    <xf numFmtId="0" fontId="28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7" fontId="21" fillId="0" borderId="16" xfId="1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65" fontId="9" fillId="3" borderId="1" xfId="2" applyNumberFormat="1" applyFont="1" applyFill="1" applyBorder="1" applyAlignment="1">
      <alignment horizontal="right" vertical="center"/>
    </xf>
    <xf numFmtId="0" fontId="16" fillId="0" borderId="31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21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/>
    <xf numFmtId="0" fontId="1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31" fillId="0" borderId="4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22" zoomScale="130" zoomScaleNormal="130" workbookViewId="0">
      <selection activeCell="A3" sqref="A3:L3"/>
    </sheetView>
  </sheetViews>
  <sheetFormatPr defaultRowHeight="15" x14ac:dyDescent="0.25"/>
  <cols>
    <col min="1" max="1" width="8.7109375" style="12" customWidth="1"/>
    <col min="2" max="2" width="22.140625" style="12" bestFit="1" customWidth="1"/>
    <col min="3" max="4" width="7.140625" style="12" customWidth="1"/>
    <col min="5" max="5" width="16.28515625" style="12" customWidth="1"/>
    <col min="6" max="7" width="7.140625" style="12" customWidth="1"/>
    <col min="8" max="8" width="14" style="12" customWidth="1"/>
    <col min="9" max="9" width="8" style="12" customWidth="1"/>
    <col min="10" max="10" width="9.5703125" style="12" customWidth="1"/>
    <col min="11" max="11" width="9.140625" style="12" customWidth="1"/>
    <col min="12" max="12" width="10.28515625" style="12" customWidth="1"/>
    <col min="13" max="16384" width="9.140625" style="12"/>
  </cols>
  <sheetData>
    <row r="1" spans="1:19" ht="18.75" x14ac:dyDescent="0.3">
      <c r="A1" s="22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9" ht="73.5" customHeight="1" x14ac:dyDescent="0.25">
      <c r="A2" s="174" t="s">
        <v>90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9" ht="18.75" x14ac:dyDescent="0.25">
      <c r="A3" s="174" t="s">
        <v>91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9" ht="18.75" x14ac:dyDescent="0.25">
      <c r="A4" s="174" t="s">
        <v>92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9" ht="18.75" customHeight="1" x14ac:dyDescent="0.25">
      <c r="A5" s="174" t="s">
        <v>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9" ht="18.75" x14ac:dyDescent="0.25">
      <c r="A6" s="174" t="s">
        <v>94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9" ht="18.75" x14ac:dyDescent="0.3">
      <c r="A7" s="2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9" ht="18.75" x14ac:dyDescent="0.3">
      <c r="A8" s="22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9" ht="18.75" x14ac:dyDescent="0.3">
      <c r="A9" s="19" t="s">
        <v>154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9" ht="10.5" customHeight="1" x14ac:dyDescent="0.3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9" s="41" customFormat="1" ht="12.75" thickBot="1" x14ac:dyDescent="0.25">
      <c r="A11" s="49"/>
      <c r="B11" s="40" t="s">
        <v>122</v>
      </c>
      <c r="C11" s="40" t="s">
        <v>153</v>
      </c>
      <c r="D11" s="40"/>
      <c r="E11" s="40"/>
      <c r="F11" s="40"/>
      <c r="G11" s="40"/>
      <c r="H11" s="40"/>
      <c r="I11" s="40"/>
      <c r="J11" s="40"/>
      <c r="K11" s="40"/>
      <c r="L11" s="40"/>
    </row>
    <row r="12" spans="1:19" s="41" customFormat="1" ht="12" x14ac:dyDescent="0.2">
      <c r="A12" s="172" t="s">
        <v>13</v>
      </c>
      <c r="B12" s="170" t="s">
        <v>12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9"/>
    </row>
    <row r="13" spans="1:19" s="41" customFormat="1" ht="133.5" customHeight="1" x14ac:dyDescent="0.2">
      <c r="A13" s="173" t="s">
        <v>13</v>
      </c>
      <c r="B13" s="171"/>
      <c r="C13" s="56" t="s">
        <v>3</v>
      </c>
      <c r="D13" s="56" t="s">
        <v>4</v>
      </c>
      <c r="E13" s="56" t="s">
        <v>5</v>
      </c>
      <c r="F13" s="56" t="s">
        <v>6</v>
      </c>
      <c r="G13" s="56" t="s">
        <v>1</v>
      </c>
      <c r="H13" s="56" t="s">
        <v>11</v>
      </c>
      <c r="I13" s="56" t="s">
        <v>9</v>
      </c>
      <c r="J13" s="56" t="s">
        <v>10</v>
      </c>
      <c r="K13" s="56" t="s">
        <v>7</v>
      </c>
      <c r="L13" s="60" t="s">
        <v>8</v>
      </c>
      <c r="M13" s="69" t="s">
        <v>107</v>
      </c>
      <c r="N13" s="167" t="s">
        <v>108</v>
      </c>
      <c r="O13" s="167"/>
      <c r="P13" s="167"/>
      <c r="Q13" s="167"/>
      <c r="R13" s="167"/>
      <c r="S13" s="167"/>
    </row>
    <row r="14" spans="1:19" s="44" customFormat="1" ht="12" x14ac:dyDescent="0.25">
      <c r="A14" s="42"/>
      <c r="B14" s="43"/>
      <c r="C14" s="36" t="s">
        <v>2</v>
      </c>
      <c r="D14" s="36" t="s">
        <v>2</v>
      </c>
      <c r="E14" s="36" t="s">
        <v>2</v>
      </c>
      <c r="F14" s="36" t="s">
        <v>2</v>
      </c>
      <c r="G14" s="36" t="s">
        <v>2</v>
      </c>
      <c r="H14" s="36" t="s">
        <v>2</v>
      </c>
      <c r="I14" s="36" t="s">
        <v>2</v>
      </c>
      <c r="J14" s="36" t="s">
        <v>2</v>
      </c>
      <c r="K14" s="36" t="s">
        <v>2</v>
      </c>
      <c r="L14" s="37" t="s">
        <v>2</v>
      </c>
      <c r="M14" s="69">
        <f>COUNTIF($C$8:L14,$C14)</f>
        <v>10</v>
      </c>
      <c r="N14" s="65">
        <v>3</v>
      </c>
      <c r="O14" s="65" t="s">
        <v>112</v>
      </c>
      <c r="P14" s="65">
        <v>2</v>
      </c>
      <c r="Q14" s="65" t="s">
        <v>112</v>
      </c>
      <c r="R14" s="65">
        <v>1</v>
      </c>
      <c r="S14" s="65" t="s">
        <v>112</v>
      </c>
    </row>
    <row r="15" spans="1:19" s="44" customFormat="1" ht="12.75" thickBot="1" x14ac:dyDescent="0.3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7">
        <v>12</v>
      </c>
      <c r="M15" s="70"/>
    </row>
    <row r="16" spans="1:19" s="13" customFormat="1" x14ac:dyDescent="0.25">
      <c r="A16" s="10">
        <v>1</v>
      </c>
      <c r="B16" s="8" t="s">
        <v>123</v>
      </c>
      <c r="C16" s="8">
        <v>3</v>
      </c>
      <c r="D16" s="8">
        <v>3</v>
      </c>
      <c r="E16" s="8">
        <v>3</v>
      </c>
      <c r="F16" s="8">
        <v>2</v>
      </c>
      <c r="G16" s="8">
        <v>3</v>
      </c>
      <c r="H16" s="8">
        <v>2</v>
      </c>
      <c r="I16" s="8">
        <v>2</v>
      </c>
      <c r="J16" s="8">
        <v>3</v>
      </c>
      <c r="K16" s="8">
        <v>2</v>
      </c>
      <c r="L16" s="9">
        <v>2</v>
      </c>
      <c r="M16" s="73">
        <f>SUM($C$16:L16)</f>
        <v>25</v>
      </c>
      <c r="N16" s="66">
        <f>COUNTIF($C16:$L16,N$14)</f>
        <v>5</v>
      </c>
      <c r="O16" s="77">
        <f>+N16/$M$14</f>
        <v>0.5</v>
      </c>
      <c r="P16" s="66">
        <f>COUNTIF($C16:$L16,P$14)</f>
        <v>5</v>
      </c>
      <c r="Q16" s="77">
        <f>+P16/$M$14</f>
        <v>0.5</v>
      </c>
      <c r="R16" s="66">
        <f>COUNTIF($C16:$L16,R$14)</f>
        <v>0</v>
      </c>
      <c r="S16" s="77">
        <f>+R16/$M$14</f>
        <v>0</v>
      </c>
    </row>
    <row r="17" spans="1:19" s="13" customFormat="1" x14ac:dyDescent="0.25">
      <c r="A17" s="3">
        <f>+A16+1</f>
        <v>2</v>
      </c>
      <c r="B17" s="2" t="s">
        <v>124</v>
      </c>
      <c r="C17" s="2"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2">
        <v>3</v>
      </c>
      <c r="L17" s="4">
        <v>3</v>
      </c>
      <c r="M17" s="73">
        <f>SUM($C$16:L17)</f>
        <v>55</v>
      </c>
      <c r="N17" s="66">
        <f t="shared" ref="N17:N43" si="0">COUNTIF($C17:$L17,N$14)</f>
        <v>10</v>
      </c>
      <c r="O17" s="77">
        <f t="shared" ref="O17:O43" si="1">+N17/$M$14</f>
        <v>1</v>
      </c>
      <c r="P17" s="66">
        <f t="shared" ref="P17:P43" si="2">COUNTIF($C17:$L17,P$14)</f>
        <v>0</v>
      </c>
      <c r="Q17" s="77">
        <f t="shared" ref="Q17:Q43" si="3">+P17/$M$14</f>
        <v>0</v>
      </c>
      <c r="R17" s="66">
        <f t="shared" ref="R17:R43" si="4">COUNTIF($C17:$L17,R$14)</f>
        <v>0</v>
      </c>
      <c r="S17" s="77">
        <f t="shared" ref="S17:S43" si="5">+R17/$M$14</f>
        <v>0</v>
      </c>
    </row>
    <row r="18" spans="1:19" s="13" customFormat="1" x14ac:dyDescent="0.25">
      <c r="A18" s="3">
        <f t="shared" ref="A18:A38" si="6">+A17+1</f>
        <v>3</v>
      </c>
      <c r="B18" s="2" t="s">
        <v>125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2</v>
      </c>
      <c r="L18" s="4">
        <v>3</v>
      </c>
      <c r="M18" s="73">
        <f>SUM($C$16:L18)</f>
        <v>84</v>
      </c>
      <c r="N18" s="66">
        <f t="shared" si="0"/>
        <v>9</v>
      </c>
      <c r="O18" s="77">
        <f t="shared" si="1"/>
        <v>0.9</v>
      </c>
      <c r="P18" s="66">
        <f t="shared" si="2"/>
        <v>1</v>
      </c>
      <c r="Q18" s="77">
        <f t="shared" si="3"/>
        <v>0.1</v>
      </c>
      <c r="R18" s="66">
        <f t="shared" si="4"/>
        <v>0</v>
      </c>
      <c r="S18" s="77">
        <f t="shared" si="5"/>
        <v>0</v>
      </c>
    </row>
    <row r="19" spans="1:19" s="13" customFormat="1" x14ac:dyDescent="0.25">
      <c r="A19" s="3">
        <f t="shared" si="6"/>
        <v>4</v>
      </c>
      <c r="B19" s="2" t="s">
        <v>126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4">
        <v>3</v>
      </c>
      <c r="M19" s="73">
        <f>SUM($C$16:L19)</f>
        <v>114</v>
      </c>
      <c r="N19" s="66">
        <f t="shared" si="0"/>
        <v>10</v>
      </c>
      <c r="O19" s="77">
        <f t="shared" si="1"/>
        <v>1</v>
      </c>
      <c r="P19" s="66">
        <f t="shared" si="2"/>
        <v>0</v>
      </c>
      <c r="Q19" s="77">
        <f t="shared" si="3"/>
        <v>0</v>
      </c>
      <c r="R19" s="66">
        <f t="shared" si="4"/>
        <v>0</v>
      </c>
      <c r="S19" s="77">
        <f t="shared" si="5"/>
        <v>0</v>
      </c>
    </row>
    <row r="20" spans="1:19" s="13" customFormat="1" x14ac:dyDescent="0.25">
      <c r="A20" s="3">
        <f t="shared" si="6"/>
        <v>5</v>
      </c>
      <c r="B20" s="2" t="s">
        <v>127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4">
        <v>3</v>
      </c>
      <c r="M20" s="73">
        <f>SUM($C$16:L20)</f>
        <v>144</v>
      </c>
      <c r="N20" s="66">
        <f t="shared" si="0"/>
        <v>10</v>
      </c>
      <c r="O20" s="77">
        <f t="shared" si="1"/>
        <v>1</v>
      </c>
      <c r="P20" s="66">
        <f t="shared" si="2"/>
        <v>0</v>
      </c>
      <c r="Q20" s="77">
        <f t="shared" si="3"/>
        <v>0</v>
      </c>
      <c r="R20" s="66">
        <f t="shared" si="4"/>
        <v>0</v>
      </c>
      <c r="S20" s="77">
        <f t="shared" si="5"/>
        <v>0</v>
      </c>
    </row>
    <row r="21" spans="1:19" s="13" customFormat="1" x14ac:dyDescent="0.25">
      <c r="A21" s="3">
        <f t="shared" si="6"/>
        <v>6</v>
      </c>
      <c r="B21" s="2" t="s">
        <v>128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3</v>
      </c>
      <c r="L21" s="4">
        <v>3</v>
      </c>
      <c r="M21" s="73">
        <f>SUM($C$16:L21)</f>
        <v>174</v>
      </c>
      <c r="N21" s="66">
        <f t="shared" si="0"/>
        <v>10</v>
      </c>
      <c r="O21" s="77">
        <f t="shared" si="1"/>
        <v>1</v>
      </c>
      <c r="P21" s="66">
        <f t="shared" si="2"/>
        <v>0</v>
      </c>
      <c r="Q21" s="77">
        <f t="shared" si="3"/>
        <v>0</v>
      </c>
      <c r="R21" s="66">
        <f t="shared" si="4"/>
        <v>0</v>
      </c>
      <c r="S21" s="77">
        <f t="shared" si="5"/>
        <v>0</v>
      </c>
    </row>
    <row r="22" spans="1:19" s="13" customFormat="1" x14ac:dyDescent="0.25">
      <c r="A22" s="3">
        <f t="shared" si="6"/>
        <v>7</v>
      </c>
      <c r="B22" s="2" t="s">
        <v>129</v>
      </c>
      <c r="C22" s="2"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4">
        <v>3</v>
      </c>
      <c r="M22" s="73">
        <f>SUM($C$16:L22)</f>
        <v>204</v>
      </c>
      <c r="N22" s="66">
        <f t="shared" si="0"/>
        <v>10</v>
      </c>
      <c r="O22" s="77">
        <f t="shared" si="1"/>
        <v>1</v>
      </c>
      <c r="P22" s="66">
        <f t="shared" si="2"/>
        <v>0</v>
      </c>
      <c r="Q22" s="77">
        <f t="shared" si="3"/>
        <v>0</v>
      </c>
      <c r="R22" s="66">
        <f t="shared" si="4"/>
        <v>0</v>
      </c>
      <c r="S22" s="77">
        <f t="shared" si="5"/>
        <v>0</v>
      </c>
    </row>
    <row r="23" spans="1:19" s="13" customFormat="1" x14ac:dyDescent="0.25">
      <c r="A23" s="3">
        <f t="shared" si="6"/>
        <v>8</v>
      </c>
      <c r="B23" s="2" t="s">
        <v>130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4">
        <v>3</v>
      </c>
      <c r="M23" s="73">
        <f>SUM($C$16:L23)</f>
        <v>234</v>
      </c>
      <c r="N23" s="66">
        <f t="shared" si="0"/>
        <v>10</v>
      </c>
      <c r="O23" s="77">
        <f t="shared" si="1"/>
        <v>1</v>
      </c>
      <c r="P23" s="66">
        <f t="shared" si="2"/>
        <v>0</v>
      </c>
      <c r="Q23" s="77">
        <f t="shared" si="3"/>
        <v>0</v>
      </c>
      <c r="R23" s="66">
        <f t="shared" si="4"/>
        <v>0</v>
      </c>
      <c r="S23" s="77">
        <f t="shared" si="5"/>
        <v>0</v>
      </c>
    </row>
    <row r="24" spans="1:19" s="13" customFormat="1" x14ac:dyDescent="0.25">
      <c r="A24" s="3">
        <f>+A23+1</f>
        <v>9</v>
      </c>
      <c r="B24" s="2" t="s">
        <v>131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2">
        <v>3</v>
      </c>
      <c r="K24" s="2">
        <v>3</v>
      </c>
      <c r="L24" s="4">
        <v>3</v>
      </c>
      <c r="M24" s="73">
        <f>SUM($C$16:L24)</f>
        <v>264</v>
      </c>
      <c r="N24" s="66">
        <f t="shared" si="0"/>
        <v>10</v>
      </c>
      <c r="O24" s="77">
        <f t="shared" si="1"/>
        <v>1</v>
      </c>
      <c r="P24" s="66">
        <f t="shared" si="2"/>
        <v>0</v>
      </c>
      <c r="Q24" s="77">
        <f t="shared" si="3"/>
        <v>0</v>
      </c>
      <c r="R24" s="66">
        <f t="shared" si="4"/>
        <v>0</v>
      </c>
      <c r="S24" s="77">
        <f t="shared" si="5"/>
        <v>0</v>
      </c>
    </row>
    <row r="25" spans="1:19" s="13" customFormat="1" x14ac:dyDescent="0.25">
      <c r="A25" s="3">
        <f t="shared" si="6"/>
        <v>10</v>
      </c>
      <c r="B25" s="2" t="s">
        <v>132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4">
        <v>3</v>
      </c>
      <c r="M25" s="73">
        <f>SUM($C$16:L25)</f>
        <v>294</v>
      </c>
      <c r="N25" s="66">
        <f t="shared" si="0"/>
        <v>10</v>
      </c>
      <c r="O25" s="77">
        <f t="shared" si="1"/>
        <v>1</v>
      </c>
      <c r="P25" s="66">
        <f t="shared" si="2"/>
        <v>0</v>
      </c>
      <c r="Q25" s="77">
        <f t="shared" si="3"/>
        <v>0</v>
      </c>
      <c r="R25" s="66">
        <f t="shared" si="4"/>
        <v>0</v>
      </c>
      <c r="S25" s="77">
        <f t="shared" si="5"/>
        <v>0</v>
      </c>
    </row>
    <row r="26" spans="1:19" s="13" customFormat="1" ht="30" x14ac:dyDescent="0.25">
      <c r="A26" s="3">
        <f t="shared" si="6"/>
        <v>11</v>
      </c>
      <c r="B26" s="2" t="s">
        <v>133</v>
      </c>
      <c r="C26" s="2">
        <v>3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4">
        <v>3</v>
      </c>
      <c r="M26" s="73">
        <f>SUM($C$16:L26)</f>
        <v>324</v>
      </c>
      <c r="N26" s="66">
        <f t="shared" si="0"/>
        <v>10</v>
      </c>
      <c r="O26" s="77">
        <f t="shared" si="1"/>
        <v>1</v>
      </c>
      <c r="P26" s="66">
        <f t="shared" si="2"/>
        <v>0</v>
      </c>
      <c r="Q26" s="77">
        <f t="shared" si="3"/>
        <v>0</v>
      </c>
      <c r="R26" s="66">
        <f t="shared" si="4"/>
        <v>0</v>
      </c>
      <c r="S26" s="77">
        <f t="shared" si="5"/>
        <v>0</v>
      </c>
    </row>
    <row r="27" spans="1:19" s="13" customFormat="1" x14ac:dyDescent="0.25">
      <c r="A27" s="3">
        <f t="shared" si="6"/>
        <v>12</v>
      </c>
      <c r="B27" s="2" t="s">
        <v>134</v>
      </c>
      <c r="C27" s="2">
        <v>3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4">
        <v>3</v>
      </c>
      <c r="M27" s="73">
        <f>SUM($C$16:L27)</f>
        <v>354</v>
      </c>
      <c r="N27" s="66">
        <f t="shared" si="0"/>
        <v>10</v>
      </c>
      <c r="O27" s="77">
        <f t="shared" si="1"/>
        <v>1</v>
      </c>
      <c r="P27" s="66">
        <f t="shared" si="2"/>
        <v>0</v>
      </c>
      <c r="Q27" s="77">
        <f t="shared" si="3"/>
        <v>0</v>
      </c>
      <c r="R27" s="66">
        <f t="shared" si="4"/>
        <v>0</v>
      </c>
      <c r="S27" s="77">
        <f t="shared" si="5"/>
        <v>0</v>
      </c>
    </row>
    <row r="28" spans="1:19" s="13" customFormat="1" x14ac:dyDescent="0.25">
      <c r="A28" s="3">
        <f t="shared" si="6"/>
        <v>13</v>
      </c>
      <c r="B28" s="2" t="s">
        <v>135</v>
      </c>
      <c r="C28" s="2">
        <v>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3</v>
      </c>
      <c r="K28" s="2">
        <v>3</v>
      </c>
      <c r="L28" s="4">
        <v>3</v>
      </c>
      <c r="M28" s="73">
        <f>SUM($C$16:L28)</f>
        <v>384</v>
      </c>
      <c r="N28" s="66">
        <f t="shared" si="0"/>
        <v>10</v>
      </c>
      <c r="O28" s="77">
        <f t="shared" si="1"/>
        <v>1</v>
      </c>
      <c r="P28" s="66">
        <f t="shared" si="2"/>
        <v>0</v>
      </c>
      <c r="Q28" s="77">
        <f t="shared" si="3"/>
        <v>0</v>
      </c>
      <c r="R28" s="66">
        <f t="shared" si="4"/>
        <v>0</v>
      </c>
      <c r="S28" s="77">
        <f t="shared" si="5"/>
        <v>0</v>
      </c>
    </row>
    <row r="29" spans="1:19" s="13" customFormat="1" x14ac:dyDescent="0.25">
      <c r="A29" s="3">
        <f t="shared" si="6"/>
        <v>14</v>
      </c>
      <c r="B29" s="2" t="s">
        <v>136</v>
      </c>
      <c r="C29" s="2">
        <v>3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2">
        <v>3</v>
      </c>
      <c r="L29" s="4">
        <v>3</v>
      </c>
      <c r="M29" s="73">
        <f>SUM($C$16:L29)</f>
        <v>414</v>
      </c>
      <c r="N29" s="66">
        <f t="shared" si="0"/>
        <v>10</v>
      </c>
      <c r="O29" s="77">
        <f t="shared" si="1"/>
        <v>1</v>
      </c>
      <c r="P29" s="66">
        <f t="shared" si="2"/>
        <v>0</v>
      </c>
      <c r="Q29" s="77">
        <f t="shared" si="3"/>
        <v>0</v>
      </c>
      <c r="R29" s="66">
        <f t="shared" si="4"/>
        <v>0</v>
      </c>
      <c r="S29" s="77">
        <f t="shared" si="5"/>
        <v>0</v>
      </c>
    </row>
    <row r="30" spans="1:19" s="13" customFormat="1" x14ac:dyDescent="0.25">
      <c r="A30" s="3">
        <f t="shared" si="6"/>
        <v>15</v>
      </c>
      <c r="B30" s="2" t="s">
        <v>137</v>
      </c>
      <c r="C30" s="2">
        <v>3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2">
        <v>3</v>
      </c>
      <c r="L30" s="4">
        <v>3</v>
      </c>
      <c r="M30" s="73">
        <f>SUM($C$16:L30)</f>
        <v>444</v>
      </c>
      <c r="N30" s="66">
        <f t="shared" si="0"/>
        <v>10</v>
      </c>
      <c r="O30" s="77">
        <f t="shared" si="1"/>
        <v>1</v>
      </c>
      <c r="P30" s="66">
        <f t="shared" si="2"/>
        <v>0</v>
      </c>
      <c r="Q30" s="77">
        <f t="shared" si="3"/>
        <v>0</v>
      </c>
      <c r="R30" s="66">
        <f t="shared" si="4"/>
        <v>0</v>
      </c>
      <c r="S30" s="77">
        <f t="shared" si="5"/>
        <v>0</v>
      </c>
    </row>
    <row r="31" spans="1:19" s="13" customFormat="1" x14ac:dyDescent="0.25">
      <c r="A31" s="3">
        <f t="shared" si="6"/>
        <v>16</v>
      </c>
      <c r="B31" s="2" t="s">
        <v>138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4">
        <v>3</v>
      </c>
      <c r="M31" s="73">
        <f>SUM($C$16:L31)</f>
        <v>474</v>
      </c>
      <c r="N31" s="66">
        <f t="shared" si="0"/>
        <v>10</v>
      </c>
      <c r="O31" s="77">
        <f t="shared" si="1"/>
        <v>1</v>
      </c>
      <c r="P31" s="66">
        <f t="shared" si="2"/>
        <v>0</v>
      </c>
      <c r="Q31" s="77">
        <f t="shared" si="3"/>
        <v>0</v>
      </c>
      <c r="R31" s="66">
        <f t="shared" si="4"/>
        <v>0</v>
      </c>
      <c r="S31" s="77">
        <f t="shared" si="5"/>
        <v>0</v>
      </c>
    </row>
    <row r="32" spans="1:19" s="13" customFormat="1" x14ac:dyDescent="0.25">
      <c r="A32" s="3">
        <f t="shared" si="6"/>
        <v>17</v>
      </c>
      <c r="B32" s="2" t="s">
        <v>139</v>
      </c>
      <c r="C32" s="2">
        <v>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4">
        <v>3</v>
      </c>
      <c r="M32" s="73">
        <f>SUM($C$16:L32)</f>
        <v>504</v>
      </c>
      <c r="N32" s="66">
        <f t="shared" si="0"/>
        <v>10</v>
      </c>
      <c r="O32" s="77">
        <f t="shared" si="1"/>
        <v>1</v>
      </c>
      <c r="P32" s="66">
        <f t="shared" si="2"/>
        <v>0</v>
      </c>
      <c r="Q32" s="77">
        <f t="shared" si="3"/>
        <v>0</v>
      </c>
      <c r="R32" s="66">
        <f t="shared" si="4"/>
        <v>0</v>
      </c>
      <c r="S32" s="77">
        <f t="shared" si="5"/>
        <v>0</v>
      </c>
    </row>
    <row r="33" spans="1:19" s="13" customFormat="1" x14ac:dyDescent="0.25">
      <c r="A33" s="3">
        <f t="shared" si="6"/>
        <v>18</v>
      </c>
      <c r="B33" s="2" t="s">
        <v>140</v>
      </c>
      <c r="C33" s="2">
        <v>3</v>
      </c>
      <c r="D33" s="2">
        <v>3</v>
      </c>
      <c r="E33" s="2">
        <v>3</v>
      </c>
      <c r="F33" s="2">
        <v>3</v>
      </c>
      <c r="G33" s="2">
        <v>3</v>
      </c>
      <c r="H33" s="2">
        <v>3</v>
      </c>
      <c r="I33" s="2">
        <v>3</v>
      </c>
      <c r="J33" s="2">
        <v>3</v>
      </c>
      <c r="K33" s="2">
        <v>3</v>
      </c>
      <c r="L33" s="4">
        <v>3</v>
      </c>
      <c r="M33" s="73">
        <f>SUM($C$16:L33)</f>
        <v>534</v>
      </c>
      <c r="N33" s="66">
        <f t="shared" si="0"/>
        <v>10</v>
      </c>
      <c r="O33" s="77">
        <f t="shared" si="1"/>
        <v>1</v>
      </c>
      <c r="P33" s="66">
        <f t="shared" si="2"/>
        <v>0</v>
      </c>
      <c r="Q33" s="77">
        <f t="shared" si="3"/>
        <v>0</v>
      </c>
      <c r="R33" s="66">
        <f t="shared" si="4"/>
        <v>0</v>
      </c>
      <c r="S33" s="77">
        <f t="shared" si="5"/>
        <v>0</v>
      </c>
    </row>
    <row r="34" spans="1:19" s="13" customFormat="1" x14ac:dyDescent="0.25">
      <c r="A34" s="3">
        <f t="shared" si="6"/>
        <v>19</v>
      </c>
      <c r="B34" s="2" t="s">
        <v>141</v>
      </c>
      <c r="C34" s="2">
        <v>3</v>
      </c>
      <c r="D34" s="2">
        <v>3</v>
      </c>
      <c r="E34" s="2">
        <v>3</v>
      </c>
      <c r="F34" s="2">
        <v>3</v>
      </c>
      <c r="G34" s="2">
        <v>3</v>
      </c>
      <c r="H34" s="2">
        <v>3</v>
      </c>
      <c r="I34" s="2">
        <v>3</v>
      </c>
      <c r="J34" s="2">
        <v>3</v>
      </c>
      <c r="K34" s="2">
        <v>3</v>
      </c>
      <c r="L34" s="4">
        <v>3</v>
      </c>
      <c r="M34" s="73">
        <f>SUM($C$16:L34)</f>
        <v>564</v>
      </c>
      <c r="N34" s="66">
        <f t="shared" si="0"/>
        <v>10</v>
      </c>
      <c r="O34" s="77">
        <f t="shared" si="1"/>
        <v>1</v>
      </c>
      <c r="P34" s="66">
        <f t="shared" si="2"/>
        <v>0</v>
      </c>
      <c r="Q34" s="77">
        <f t="shared" si="3"/>
        <v>0</v>
      </c>
      <c r="R34" s="66">
        <f t="shared" si="4"/>
        <v>0</v>
      </c>
      <c r="S34" s="77">
        <f t="shared" si="5"/>
        <v>0</v>
      </c>
    </row>
    <row r="35" spans="1:19" s="13" customFormat="1" x14ac:dyDescent="0.25">
      <c r="A35" s="3">
        <f t="shared" si="6"/>
        <v>20</v>
      </c>
      <c r="B35" s="2" t="s">
        <v>142</v>
      </c>
      <c r="C35" s="2">
        <v>3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4">
        <v>3</v>
      </c>
      <c r="M35" s="73">
        <f>SUM($C$16:L35)</f>
        <v>594</v>
      </c>
      <c r="N35" s="66">
        <f t="shared" si="0"/>
        <v>10</v>
      </c>
      <c r="O35" s="77">
        <f t="shared" si="1"/>
        <v>1</v>
      </c>
      <c r="P35" s="66">
        <f t="shared" si="2"/>
        <v>0</v>
      </c>
      <c r="Q35" s="77">
        <f t="shared" si="3"/>
        <v>0</v>
      </c>
      <c r="R35" s="66">
        <f t="shared" si="4"/>
        <v>0</v>
      </c>
      <c r="S35" s="77">
        <f t="shared" si="5"/>
        <v>0</v>
      </c>
    </row>
    <row r="36" spans="1:19" s="13" customFormat="1" x14ac:dyDescent="0.25">
      <c r="A36" s="3">
        <f t="shared" si="6"/>
        <v>21</v>
      </c>
      <c r="B36" s="2" t="s">
        <v>143</v>
      </c>
      <c r="C36" s="2">
        <v>3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4">
        <v>3</v>
      </c>
      <c r="M36" s="73">
        <f>SUM($C$16:L36)</f>
        <v>624</v>
      </c>
      <c r="N36" s="66">
        <f t="shared" si="0"/>
        <v>10</v>
      </c>
      <c r="O36" s="77">
        <f t="shared" si="1"/>
        <v>1</v>
      </c>
      <c r="P36" s="66">
        <f t="shared" si="2"/>
        <v>0</v>
      </c>
      <c r="Q36" s="77">
        <f t="shared" si="3"/>
        <v>0</v>
      </c>
      <c r="R36" s="66">
        <f t="shared" si="4"/>
        <v>0</v>
      </c>
      <c r="S36" s="77">
        <f t="shared" si="5"/>
        <v>0</v>
      </c>
    </row>
    <row r="37" spans="1:19" s="13" customFormat="1" x14ac:dyDescent="0.25">
      <c r="A37" s="3">
        <f t="shared" si="6"/>
        <v>22</v>
      </c>
      <c r="B37" s="2" t="s">
        <v>144</v>
      </c>
      <c r="C37" s="2">
        <v>3</v>
      </c>
      <c r="D37" s="2">
        <v>3</v>
      </c>
      <c r="E37" s="2">
        <v>3</v>
      </c>
      <c r="F37" s="2">
        <v>3</v>
      </c>
      <c r="G37" s="2">
        <v>3</v>
      </c>
      <c r="H37" s="2">
        <v>3</v>
      </c>
      <c r="I37" s="2">
        <v>3</v>
      </c>
      <c r="J37" s="2">
        <v>3</v>
      </c>
      <c r="K37" s="2">
        <v>3</v>
      </c>
      <c r="L37" s="4">
        <v>3</v>
      </c>
      <c r="M37" s="73">
        <f>SUM($C$16:L37)</f>
        <v>654</v>
      </c>
      <c r="N37" s="66">
        <f t="shared" si="0"/>
        <v>10</v>
      </c>
      <c r="O37" s="77">
        <f t="shared" si="1"/>
        <v>1</v>
      </c>
      <c r="P37" s="66">
        <f t="shared" si="2"/>
        <v>0</v>
      </c>
      <c r="Q37" s="77">
        <f t="shared" si="3"/>
        <v>0</v>
      </c>
      <c r="R37" s="66">
        <f t="shared" si="4"/>
        <v>0</v>
      </c>
      <c r="S37" s="77">
        <f t="shared" si="5"/>
        <v>0</v>
      </c>
    </row>
    <row r="38" spans="1:19" s="13" customFormat="1" x14ac:dyDescent="0.25">
      <c r="A38" s="3">
        <f t="shared" si="6"/>
        <v>23</v>
      </c>
      <c r="B38" s="2" t="s">
        <v>145</v>
      </c>
      <c r="C38" s="2">
        <v>3</v>
      </c>
      <c r="D38" s="2">
        <v>3</v>
      </c>
      <c r="E38" s="2">
        <v>3</v>
      </c>
      <c r="F38" s="2">
        <v>3</v>
      </c>
      <c r="G38" s="2">
        <v>3</v>
      </c>
      <c r="H38" s="2">
        <v>3</v>
      </c>
      <c r="I38" s="2">
        <v>3</v>
      </c>
      <c r="J38" s="2">
        <v>3</v>
      </c>
      <c r="K38" s="2">
        <v>3</v>
      </c>
      <c r="L38" s="4">
        <v>3</v>
      </c>
      <c r="M38" s="73">
        <f>SUM($C$16:L38)</f>
        <v>684</v>
      </c>
      <c r="N38" s="66">
        <f t="shared" si="0"/>
        <v>10</v>
      </c>
      <c r="O38" s="77">
        <f t="shared" si="1"/>
        <v>1</v>
      </c>
      <c r="P38" s="66">
        <f t="shared" si="2"/>
        <v>0</v>
      </c>
      <c r="Q38" s="77">
        <f t="shared" si="3"/>
        <v>0</v>
      </c>
      <c r="R38" s="66">
        <f t="shared" si="4"/>
        <v>0</v>
      </c>
      <c r="S38" s="77">
        <f t="shared" si="5"/>
        <v>0</v>
      </c>
    </row>
    <row r="39" spans="1:19" s="13" customFormat="1" x14ac:dyDescent="0.25">
      <c r="A39" s="150">
        <v>24</v>
      </c>
      <c r="B39" s="151" t="s">
        <v>146</v>
      </c>
      <c r="C39" s="151">
        <v>3</v>
      </c>
      <c r="D39" s="151">
        <v>3</v>
      </c>
      <c r="E39" s="151">
        <v>3</v>
      </c>
      <c r="F39" s="151">
        <v>3</v>
      </c>
      <c r="G39" s="151">
        <v>3</v>
      </c>
      <c r="H39" s="151">
        <v>3</v>
      </c>
      <c r="I39" s="151">
        <v>3</v>
      </c>
      <c r="J39" s="151">
        <v>3</v>
      </c>
      <c r="K39" s="151">
        <v>3</v>
      </c>
      <c r="L39" s="152">
        <v>3</v>
      </c>
      <c r="M39" s="73">
        <v>714</v>
      </c>
      <c r="N39" s="66">
        <f t="shared" si="0"/>
        <v>10</v>
      </c>
      <c r="O39" s="77">
        <f t="shared" si="1"/>
        <v>1</v>
      </c>
      <c r="P39" s="66">
        <f t="shared" si="2"/>
        <v>0</v>
      </c>
      <c r="Q39" s="77">
        <f t="shared" si="3"/>
        <v>0</v>
      </c>
      <c r="R39" s="66">
        <f t="shared" si="4"/>
        <v>0</v>
      </c>
      <c r="S39" s="77">
        <f t="shared" si="5"/>
        <v>0</v>
      </c>
    </row>
    <row r="40" spans="1:19" s="13" customFormat="1" x14ac:dyDescent="0.25">
      <c r="A40" s="150">
        <v>25</v>
      </c>
      <c r="B40" s="151" t="s">
        <v>147</v>
      </c>
      <c r="C40" s="151">
        <v>3</v>
      </c>
      <c r="D40" s="151">
        <v>3</v>
      </c>
      <c r="E40" s="151">
        <v>3</v>
      </c>
      <c r="F40" s="151">
        <v>3</v>
      </c>
      <c r="G40" s="151">
        <v>3</v>
      </c>
      <c r="H40" s="151">
        <v>3</v>
      </c>
      <c r="I40" s="151">
        <v>3</v>
      </c>
      <c r="J40" s="151">
        <v>3</v>
      </c>
      <c r="K40" s="151">
        <v>3</v>
      </c>
      <c r="L40" s="152">
        <v>3</v>
      </c>
      <c r="M40" s="73">
        <v>744</v>
      </c>
      <c r="N40" s="66">
        <f t="shared" si="0"/>
        <v>10</v>
      </c>
      <c r="O40" s="77">
        <f t="shared" si="1"/>
        <v>1</v>
      </c>
      <c r="P40" s="66">
        <f t="shared" si="2"/>
        <v>0</v>
      </c>
      <c r="Q40" s="77">
        <f t="shared" si="3"/>
        <v>0</v>
      </c>
      <c r="R40" s="66">
        <f t="shared" si="4"/>
        <v>0</v>
      </c>
      <c r="S40" s="77">
        <f t="shared" si="5"/>
        <v>0</v>
      </c>
    </row>
    <row r="41" spans="1:19" s="13" customFormat="1" x14ac:dyDescent="0.25">
      <c r="A41" s="150">
        <v>26</v>
      </c>
      <c r="B41" s="151" t="s">
        <v>148</v>
      </c>
      <c r="C41" s="151">
        <v>3</v>
      </c>
      <c r="D41" s="151">
        <v>3</v>
      </c>
      <c r="E41" s="151">
        <v>3</v>
      </c>
      <c r="F41" s="151">
        <v>3</v>
      </c>
      <c r="G41" s="151">
        <v>3</v>
      </c>
      <c r="H41" s="151">
        <v>3</v>
      </c>
      <c r="I41" s="151">
        <v>3</v>
      </c>
      <c r="J41" s="151">
        <v>3</v>
      </c>
      <c r="K41" s="151">
        <v>3</v>
      </c>
      <c r="L41" s="152">
        <v>3</v>
      </c>
      <c r="M41" s="73">
        <v>774</v>
      </c>
      <c r="N41" s="66">
        <f t="shared" si="0"/>
        <v>10</v>
      </c>
      <c r="O41" s="77">
        <f t="shared" si="1"/>
        <v>1</v>
      </c>
      <c r="P41" s="66">
        <f t="shared" si="2"/>
        <v>0</v>
      </c>
      <c r="Q41" s="77">
        <f t="shared" si="3"/>
        <v>0</v>
      </c>
      <c r="R41" s="66">
        <f t="shared" si="4"/>
        <v>0</v>
      </c>
      <c r="S41" s="77">
        <f t="shared" si="5"/>
        <v>0</v>
      </c>
    </row>
    <row r="42" spans="1:19" s="13" customFormat="1" x14ac:dyDescent="0.25">
      <c r="A42" s="150">
        <v>27</v>
      </c>
      <c r="B42" s="151" t="s">
        <v>149</v>
      </c>
      <c r="C42" s="151">
        <v>3</v>
      </c>
      <c r="D42" s="151">
        <v>3</v>
      </c>
      <c r="E42" s="151">
        <v>3</v>
      </c>
      <c r="F42" s="151">
        <v>3</v>
      </c>
      <c r="G42" s="151">
        <v>3</v>
      </c>
      <c r="H42" s="151">
        <v>3</v>
      </c>
      <c r="I42" s="151">
        <v>3</v>
      </c>
      <c r="J42" s="151">
        <v>3</v>
      </c>
      <c r="K42" s="151">
        <v>3</v>
      </c>
      <c r="L42" s="152">
        <v>3</v>
      </c>
      <c r="M42" s="73">
        <v>804</v>
      </c>
      <c r="N42" s="66">
        <v>10</v>
      </c>
      <c r="O42" s="77">
        <v>1</v>
      </c>
      <c r="P42" s="66"/>
      <c r="Q42" s="153" t="s">
        <v>151</v>
      </c>
      <c r="R42" s="66"/>
      <c r="S42" s="153" t="s">
        <v>151</v>
      </c>
    </row>
    <row r="43" spans="1:19" s="13" customFormat="1" ht="15.75" thickBot="1" x14ac:dyDescent="0.3">
      <c r="A43" s="11">
        <v>28</v>
      </c>
      <c r="B43" s="5" t="s">
        <v>150</v>
      </c>
      <c r="C43" s="5">
        <v>3</v>
      </c>
      <c r="D43" s="5">
        <v>3</v>
      </c>
      <c r="E43" s="5">
        <v>3</v>
      </c>
      <c r="F43" s="5">
        <v>3</v>
      </c>
      <c r="G43" s="5">
        <v>3</v>
      </c>
      <c r="H43" s="5">
        <v>3</v>
      </c>
      <c r="I43" s="5">
        <v>3</v>
      </c>
      <c r="J43" s="5">
        <v>3</v>
      </c>
      <c r="K43" s="5">
        <v>3</v>
      </c>
      <c r="L43" s="6">
        <v>3</v>
      </c>
      <c r="M43" s="73">
        <f>SUM($C$16:L43)</f>
        <v>834</v>
      </c>
      <c r="N43" s="66">
        <f t="shared" si="0"/>
        <v>10</v>
      </c>
      <c r="O43" s="77">
        <f t="shared" si="1"/>
        <v>1</v>
      </c>
      <c r="P43" s="66">
        <f t="shared" si="2"/>
        <v>0</v>
      </c>
      <c r="Q43" s="77">
        <f t="shared" si="3"/>
        <v>0</v>
      </c>
      <c r="R43" s="66">
        <f t="shared" si="4"/>
        <v>0</v>
      </c>
      <c r="S43" s="77">
        <f t="shared" si="5"/>
        <v>0</v>
      </c>
    </row>
    <row r="44" spans="1:19" x14ac:dyDescent="0.25">
      <c r="A44" s="1" t="s">
        <v>115</v>
      </c>
      <c r="B44" s="71" t="s">
        <v>109</v>
      </c>
      <c r="C44" s="71">
        <f>SUM(C45:C47)</f>
        <v>28</v>
      </c>
      <c r="D44" s="71">
        <f t="shared" ref="D44:L44" si="7">SUM(D45:D47)</f>
        <v>28</v>
      </c>
      <c r="E44" s="71">
        <f t="shared" si="7"/>
        <v>28</v>
      </c>
      <c r="F44" s="71">
        <f t="shared" si="7"/>
        <v>28</v>
      </c>
      <c r="G44" s="71">
        <f t="shared" si="7"/>
        <v>28</v>
      </c>
      <c r="H44" s="71">
        <f t="shared" si="7"/>
        <v>28</v>
      </c>
      <c r="I44" s="71">
        <f t="shared" si="7"/>
        <v>28</v>
      </c>
      <c r="J44" s="71">
        <f t="shared" si="7"/>
        <v>28</v>
      </c>
      <c r="K44" s="71">
        <f t="shared" si="7"/>
        <v>28</v>
      </c>
      <c r="L44" s="71">
        <f t="shared" si="7"/>
        <v>28</v>
      </c>
    </row>
    <row r="45" spans="1:19" x14ac:dyDescent="0.25">
      <c r="B45" s="65">
        <v>3</v>
      </c>
      <c r="C45" s="72">
        <f t="shared" ref="C45:L47" si="8">COUNTIF(C$16:C$43,$B45)</f>
        <v>28</v>
      </c>
      <c r="D45" s="72">
        <f t="shared" si="8"/>
        <v>28</v>
      </c>
      <c r="E45" s="72">
        <f t="shared" si="8"/>
        <v>28</v>
      </c>
      <c r="F45" s="72">
        <f t="shared" si="8"/>
        <v>27</v>
      </c>
      <c r="G45" s="72">
        <f t="shared" si="8"/>
        <v>28</v>
      </c>
      <c r="H45" s="72">
        <f t="shared" si="8"/>
        <v>27</v>
      </c>
      <c r="I45" s="72">
        <f t="shared" si="8"/>
        <v>27</v>
      </c>
      <c r="J45" s="72">
        <f t="shared" si="8"/>
        <v>28</v>
      </c>
      <c r="K45" s="72">
        <f t="shared" si="8"/>
        <v>26</v>
      </c>
      <c r="L45" s="72">
        <f t="shared" si="8"/>
        <v>27</v>
      </c>
    </row>
    <row r="46" spans="1:19" x14ac:dyDescent="0.25">
      <c r="B46" s="65">
        <v>2</v>
      </c>
      <c r="C46" s="72">
        <f t="shared" si="8"/>
        <v>0</v>
      </c>
      <c r="D46" s="72">
        <f t="shared" si="8"/>
        <v>0</v>
      </c>
      <c r="E46" s="72">
        <f t="shared" si="8"/>
        <v>0</v>
      </c>
      <c r="F46" s="72">
        <f t="shared" si="8"/>
        <v>1</v>
      </c>
      <c r="G46" s="72">
        <f t="shared" si="8"/>
        <v>0</v>
      </c>
      <c r="H46" s="72">
        <f t="shared" si="8"/>
        <v>1</v>
      </c>
      <c r="I46" s="72">
        <f t="shared" si="8"/>
        <v>1</v>
      </c>
      <c r="J46" s="72">
        <f t="shared" si="8"/>
        <v>0</v>
      </c>
      <c r="K46" s="72">
        <f t="shared" si="8"/>
        <v>2</v>
      </c>
      <c r="L46" s="72">
        <f t="shared" si="8"/>
        <v>1</v>
      </c>
    </row>
    <row r="47" spans="1:19" x14ac:dyDescent="0.25">
      <c r="B47" s="65">
        <v>1</v>
      </c>
      <c r="C47" s="72">
        <f t="shared" si="8"/>
        <v>0</v>
      </c>
      <c r="D47" s="72">
        <f t="shared" si="8"/>
        <v>0</v>
      </c>
      <c r="E47" s="72">
        <f t="shared" si="8"/>
        <v>0</v>
      </c>
      <c r="F47" s="72">
        <f t="shared" si="8"/>
        <v>0</v>
      </c>
      <c r="G47" s="72">
        <f t="shared" si="8"/>
        <v>0</v>
      </c>
      <c r="H47" s="72">
        <f t="shared" si="8"/>
        <v>0</v>
      </c>
      <c r="I47" s="72">
        <f t="shared" si="8"/>
        <v>0</v>
      </c>
      <c r="J47" s="72">
        <f t="shared" si="8"/>
        <v>0</v>
      </c>
      <c r="K47" s="72">
        <f t="shared" si="8"/>
        <v>0</v>
      </c>
      <c r="L47" s="72">
        <f t="shared" si="8"/>
        <v>0</v>
      </c>
    </row>
    <row r="48" spans="1:19" x14ac:dyDescent="0.25">
      <c r="B48" s="101">
        <v>3</v>
      </c>
      <c r="C48" s="102">
        <f>+C45/C$44</f>
        <v>1</v>
      </c>
      <c r="D48" s="102">
        <f t="shared" ref="D48:L48" si="9">+D45/D$44</f>
        <v>1</v>
      </c>
      <c r="E48" s="102">
        <f t="shared" si="9"/>
        <v>1</v>
      </c>
      <c r="F48" s="102">
        <f t="shared" si="9"/>
        <v>0.9642857142857143</v>
      </c>
      <c r="G48" s="102">
        <f t="shared" si="9"/>
        <v>1</v>
      </c>
      <c r="H48" s="102">
        <f t="shared" si="9"/>
        <v>0.9642857142857143</v>
      </c>
      <c r="I48" s="102">
        <f t="shared" si="9"/>
        <v>0.9642857142857143</v>
      </c>
      <c r="J48" s="102">
        <f t="shared" si="9"/>
        <v>1</v>
      </c>
      <c r="K48" s="102">
        <f t="shared" si="9"/>
        <v>0.9285714285714286</v>
      </c>
      <c r="L48" s="102">
        <f t="shared" si="9"/>
        <v>0.9642857142857143</v>
      </c>
    </row>
    <row r="49" spans="2:12" x14ac:dyDescent="0.25">
      <c r="B49" s="101">
        <v>2</v>
      </c>
      <c r="C49" s="102">
        <f t="shared" ref="C49:L50" si="10">+C46/C$44</f>
        <v>0</v>
      </c>
      <c r="D49" s="102">
        <f t="shared" si="10"/>
        <v>0</v>
      </c>
      <c r="E49" s="102">
        <f t="shared" si="10"/>
        <v>0</v>
      </c>
      <c r="F49" s="102">
        <f t="shared" si="10"/>
        <v>3.5714285714285712E-2</v>
      </c>
      <c r="G49" s="102">
        <f t="shared" si="10"/>
        <v>0</v>
      </c>
      <c r="H49" s="102">
        <f t="shared" si="10"/>
        <v>3.5714285714285712E-2</v>
      </c>
      <c r="I49" s="102">
        <f t="shared" si="10"/>
        <v>3.5714285714285712E-2</v>
      </c>
      <c r="J49" s="102">
        <f t="shared" si="10"/>
        <v>0</v>
      </c>
      <c r="K49" s="102">
        <f t="shared" si="10"/>
        <v>7.1428571428571425E-2</v>
      </c>
      <c r="L49" s="102">
        <f t="shared" si="10"/>
        <v>3.5714285714285712E-2</v>
      </c>
    </row>
    <row r="50" spans="2:12" x14ac:dyDescent="0.25">
      <c r="B50" s="101">
        <v>1</v>
      </c>
      <c r="C50" s="102">
        <f t="shared" si="10"/>
        <v>0</v>
      </c>
      <c r="D50" s="102">
        <f t="shared" si="10"/>
        <v>0</v>
      </c>
      <c r="E50" s="102">
        <f t="shared" si="10"/>
        <v>0</v>
      </c>
      <c r="F50" s="102">
        <f t="shared" si="10"/>
        <v>0</v>
      </c>
      <c r="G50" s="102">
        <f t="shared" si="10"/>
        <v>0</v>
      </c>
      <c r="H50" s="102">
        <f t="shared" si="10"/>
        <v>0</v>
      </c>
      <c r="I50" s="102">
        <f t="shared" si="10"/>
        <v>0</v>
      </c>
      <c r="J50" s="102">
        <f t="shared" si="10"/>
        <v>0</v>
      </c>
      <c r="K50" s="102">
        <f t="shared" si="10"/>
        <v>0</v>
      </c>
      <c r="L50" s="102">
        <f t="shared" si="10"/>
        <v>0</v>
      </c>
    </row>
    <row r="53" spans="2:12" x14ac:dyDescent="0.25">
      <c r="B53" s="51" t="s">
        <v>85</v>
      </c>
    </row>
    <row r="54" spans="2:12" x14ac:dyDescent="0.25">
      <c r="B54" s="50" t="s">
        <v>86</v>
      </c>
    </row>
    <row r="55" spans="2:12" x14ac:dyDescent="0.25">
      <c r="B55" s="50" t="s">
        <v>87</v>
      </c>
    </row>
    <row r="56" spans="2:12" x14ac:dyDescent="0.25">
      <c r="B56" s="50" t="s">
        <v>88</v>
      </c>
    </row>
  </sheetData>
  <sortState ref="B10:B32">
    <sortCondition ref="B9"/>
  </sortState>
  <mergeCells count="9">
    <mergeCell ref="N13:S13"/>
    <mergeCell ref="C12:L12"/>
    <mergeCell ref="B12:B13"/>
    <mergeCell ref="A12:A13"/>
    <mergeCell ref="A2:L2"/>
    <mergeCell ref="A3:L3"/>
    <mergeCell ref="A4:L4"/>
    <mergeCell ref="A5:L5"/>
    <mergeCell ref="A6:L6"/>
  </mergeCells>
  <pageMargins left="0.7" right="0.7" top="0.75" bottom="0.75" header="0.3" footer="0.3"/>
  <pageSetup paperSize="9" scale="49" orientation="landscape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opLeftCell="A4" zoomScale="90" zoomScaleNormal="90" workbookViewId="0">
      <selection activeCell="H12" sqref="H12:K17"/>
    </sheetView>
  </sheetViews>
  <sheetFormatPr defaultRowHeight="15" x14ac:dyDescent="0.25"/>
  <cols>
    <col min="1" max="1" width="8.7109375" style="12" customWidth="1"/>
    <col min="2" max="2" width="22.140625" style="12" bestFit="1" customWidth="1"/>
    <col min="3" max="3" width="13.5703125" style="12" customWidth="1"/>
    <col min="4" max="4" width="13.85546875" style="12" customWidth="1"/>
    <col min="5" max="5" width="14.140625" style="12" customWidth="1"/>
    <col min="6" max="6" width="11.85546875" style="12" customWidth="1"/>
    <col min="7" max="7" width="11.42578125" style="12" customWidth="1"/>
    <col min="8" max="8" width="18.5703125" style="12" customWidth="1"/>
    <col min="9" max="9" width="16.85546875" style="12" customWidth="1"/>
    <col min="10" max="10" width="16.5703125" style="12" customWidth="1"/>
    <col min="11" max="11" width="12" style="12" customWidth="1"/>
    <col min="12" max="16384" width="9.140625" style="12"/>
  </cols>
  <sheetData>
    <row r="1" spans="1:22" ht="18.75" x14ac:dyDescent="0.3">
      <c r="A1" s="129" t="s">
        <v>163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2" ht="18.75" x14ac:dyDescent="0.3">
      <c r="A2" s="23" t="s">
        <v>166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22" ht="18.75" x14ac:dyDescent="0.3">
      <c r="A3" s="24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22" s="100" customFormat="1" ht="19.5" thickBot="1" x14ac:dyDescent="0.35">
      <c r="A4" s="25"/>
      <c r="B4" s="98" t="s">
        <v>165</v>
      </c>
      <c r="C4" s="99"/>
      <c r="D4" s="99"/>
      <c r="E4" s="99"/>
      <c r="F4" s="99"/>
      <c r="G4" s="99"/>
      <c r="H4" s="99"/>
      <c r="I4" s="99" t="s">
        <v>114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s="41" customFormat="1" ht="15" customHeight="1" thickBot="1" x14ac:dyDescent="0.25">
      <c r="A5" s="172" t="s">
        <v>13</v>
      </c>
      <c r="B5" s="170" t="s">
        <v>12</v>
      </c>
      <c r="C5" s="194" t="s">
        <v>95</v>
      </c>
      <c r="D5" s="194"/>
      <c r="E5" s="194"/>
      <c r="F5" s="194"/>
      <c r="G5" s="194"/>
      <c r="H5" s="194"/>
      <c r="I5" s="194"/>
      <c r="J5" s="194"/>
      <c r="K5" s="195"/>
    </row>
    <row r="6" spans="1:22" s="41" customFormat="1" ht="11.25" customHeight="1" x14ac:dyDescent="0.2">
      <c r="A6" s="173"/>
      <c r="B6" s="178"/>
      <c r="C6" s="182" t="s">
        <v>102</v>
      </c>
      <c r="D6" s="183"/>
      <c r="E6" s="183"/>
      <c r="F6" s="183"/>
      <c r="G6" s="184"/>
      <c r="H6" s="182" t="s">
        <v>103</v>
      </c>
      <c r="I6" s="183"/>
      <c r="J6" s="183"/>
      <c r="K6" s="184"/>
    </row>
    <row r="7" spans="1:22" s="41" customFormat="1" ht="12.75" customHeight="1" x14ac:dyDescent="0.2">
      <c r="A7" s="173"/>
      <c r="B7" s="178"/>
      <c r="C7" s="185"/>
      <c r="D7" s="186"/>
      <c r="E7" s="186"/>
      <c r="F7" s="186"/>
      <c r="G7" s="187"/>
      <c r="H7" s="185"/>
      <c r="I7" s="186"/>
      <c r="J7" s="186"/>
      <c r="K7" s="187"/>
    </row>
    <row r="8" spans="1:22" s="41" customFormat="1" ht="156.75" customHeight="1" x14ac:dyDescent="0.2">
      <c r="A8" s="173"/>
      <c r="B8" s="178"/>
      <c r="C8" s="131" t="s">
        <v>63</v>
      </c>
      <c r="D8" s="57" t="s">
        <v>64</v>
      </c>
      <c r="E8" s="57" t="s">
        <v>65</v>
      </c>
      <c r="F8" s="57" t="s">
        <v>66</v>
      </c>
      <c r="G8" s="130" t="s">
        <v>67</v>
      </c>
      <c r="H8" s="131" t="s">
        <v>27</v>
      </c>
      <c r="I8" s="57" t="s">
        <v>68</v>
      </c>
      <c r="J8" s="57" t="s">
        <v>69</v>
      </c>
      <c r="K8" s="130" t="s">
        <v>28</v>
      </c>
    </row>
    <row r="9" spans="1:22" s="44" customFormat="1" ht="12" x14ac:dyDescent="0.25">
      <c r="A9" s="42"/>
      <c r="B9" s="103"/>
      <c r="C9" s="108" t="s">
        <v>2</v>
      </c>
      <c r="D9" s="36" t="s">
        <v>2</v>
      </c>
      <c r="E9" s="36" t="s">
        <v>2</v>
      </c>
      <c r="F9" s="36" t="s">
        <v>2</v>
      </c>
      <c r="G9" s="37" t="s">
        <v>2</v>
      </c>
      <c r="H9" s="108" t="s">
        <v>2</v>
      </c>
      <c r="I9" s="36" t="s">
        <v>2</v>
      </c>
      <c r="J9" s="36" t="s">
        <v>2</v>
      </c>
      <c r="K9" s="37" t="s">
        <v>2</v>
      </c>
    </row>
    <row r="10" spans="1:22" s="44" customFormat="1" ht="12.75" thickBot="1" x14ac:dyDescent="0.3">
      <c r="A10" s="45">
        <v>1</v>
      </c>
      <c r="B10" s="104">
        <v>2</v>
      </c>
      <c r="C10" s="45">
        <v>3</v>
      </c>
      <c r="D10" s="46">
        <v>4</v>
      </c>
      <c r="E10" s="46">
        <v>5</v>
      </c>
      <c r="F10" s="46">
        <v>6</v>
      </c>
      <c r="G10" s="47">
        <v>7</v>
      </c>
      <c r="H10" s="45">
        <v>8</v>
      </c>
      <c r="I10" s="46">
        <v>9</v>
      </c>
      <c r="J10" s="46">
        <v>10</v>
      </c>
      <c r="K10" s="47">
        <v>11</v>
      </c>
    </row>
    <row r="11" spans="1:22" x14ac:dyDescent="0.25">
      <c r="A11" s="1" t="s">
        <v>115</v>
      </c>
      <c r="B11" s="123" t="s">
        <v>109</v>
      </c>
      <c r="C11" s="124">
        <f t="shared" ref="C11:K11" si="0">+C14+C13+C12</f>
        <v>23</v>
      </c>
      <c r="D11" s="124">
        <f t="shared" si="0"/>
        <v>23</v>
      </c>
      <c r="E11" s="124">
        <f t="shared" si="0"/>
        <v>23</v>
      </c>
      <c r="F11" s="124">
        <f t="shared" si="0"/>
        <v>23</v>
      </c>
      <c r="G11" s="132">
        <f t="shared" si="0"/>
        <v>23</v>
      </c>
      <c r="H11" s="124">
        <f t="shared" si="0"/>
        <v>23</v>
      </c>
      <c r="I11" s="124">
        <f t="shared" si="0"/>
        <v>23</v>
      </c>
      <c r="J11" s="124">
        <f t="shared" si="0"/>
        <v>23</v>
      </c>
      <c r="K11" s="132">
        <f t="shared" si="0"/>
        <v>23</v>
      </c>
    </row>
    <row r="12" spans="1:22" x14ac:dyDescent="0.25">
      <c r="A12" s="1"/>
      <c r="B12" s="105">
        <v>3</v>
      </c>
      <c r="C12" s="112">
        <f>+'Х-Эстет'!C34</f>
        <v>21</v>
      </c>
      <c r="D12" s="72">
        <f>+'Х-Эстет'!D34</f>
        <v>23</v>
      </c>
      <c r="E12" s="72">
        <f>+'Х-Эстет'!E34</f>
        <v>20</v>
      </c>
      <c r="F12" s="72">
        <f>+'Х-Эстет'!F34</f>
        <v>20</v>
      </c>
      <c r="G12" s="113">
        <f>+'Х-Эстет'!G34</f>
        <v>14</v>
      </c>
      <c r="H12" s="112">
        <f>+'Х-Эстет'!H34</f>
        <v>16</v>
      </c>
      <c r="I12" s="72">
        <f>+'Х-Эстет'!I34</f>
        <v>17</v>
      </c>
      <c r="J12" s="72">
        <f>+'Х-Эстет'!J34</f>
        <v>10</v>
      </c>
      <c r="K12" s="113">
        <f>+'Х-Эстет'!K34</f>
        <v>23</v>
      </c>
    </row>
    <row r="13" spans="1:22" x14ac:dyDescent="0.25">
      <c r="A13" s="1"/>
      <c r="B13" s="105">
        <v>2</v>
      </c>
      <c r="C13" s="112">
        <f>+'Х-Эстет'!C35</f>
        <v>2</v>
      </c>
      <c r="D13" s="72">
        <f>+'Х-Эстет'!D35</f>
        <v>0</v>
      </c>
      <c r="E13" s="72">
        <f>+'Х-Эстет'!E35</f>
        <v>3</v>
      </c>
      <c r="F13" s="72">
        <f>+'Х-Эстет'!F35</f>
        <v>3</v>
      </c>
      <c r="G13" s="113">
        <f>+'Х-Эстет'!G35</f>
        <v>9</v>
      </c>
      <c r="H13" s="112">
        <f>+'Х-Эстет'!H35</f>
        <v>7</v>
      </c>
      <c r="I13" s="72">
        <f>+'Х-Эстет'!I35</f>
        <v>6</v>
      </c>
      <c r="J13" s="72">
        <f>+'Х-Эстет'!J35</f>
        <v>13</v>
      </c>
      <c r="K13" s="113">
        <f>+'Х-Эстет'!K35</f>
        <v>0</v>
      </c>
    </row>
    <row r="14" spans="1:22" x14ac:dyDescent="0.25">
      <c r="B14" s="105">
        <v>1</v>
      </c>
      <c r="C14" s="112">
        <f>+'Х-Эстет'!C36</f>
        <v>0</v>
      </c>
      <c r="D14" s="72">
        <f>+'Х-Эстет'!D36</f>
        <v>0</v>
      </c>
      <c r="E14" s="72">
        <f>+'Х-Эстет'!E36</f>
        <v>0</v>
      </c>
      <c r="F14" s="72">
        <f>+'Х-Эстет'!F36</f>
        <v>0</v>
      </c>
      <c r="G14" s="113">
        <f>+'Х-Эстет'!G36</f>
        <v>0</v>
      </c>
      <c r="H14" s="112">
        <f>+'Х-Эстет'!H36</f>
        <v>0</v>
      </c>
      <c r="I14" s="72">
        <f>+'Х-Эстет'!I36</f>
        <v>0</v>
      </c>
      <c r="J14" s="72">
        <f>+'Х-Эстет'!J36</f>
        <v>0</v>
      </c>
      <c r="K14" s="113">
        <f>+'Х-Эстет'!K36</f>
        <v>0</v>
      </c>
    </row>
    <row r="15" spans="1:22" x14ac:dyDescent="0.25">
      <c r="B15" s="106">
        <v>3</v>
      </c>
      <c r="C15" s="114">
        <f t="shared" ref="C15:K15" si="1">+C12/C$11</f>
        <v>0.91304347826086951</v>
      </c>
      <c r="D15" s="102">
        <f t="shared" si="1"/>
        <v>1</v>
      </c>
      <c r="E15" s="102">
        <f t="shared" si="1"/>
        <v>0.86956521739130432</v>
      </c>
      <c r="F15" s="102">
        <f t="shared" si="1"/>
        <v>0.86956521739130432</v>
      </c>
      <c r="G15" s="115">
        <f t="shared" si="1"/>
        <v>0.60869565217391308</v>
      </c>
      <c r="H15" s="114">
        <f t="shared" si="1"/>
        <v>0.69565217391304346</v>
      </c>
      <c r="I15" s="102">
        <f t="shared" si="1"/>
        <v>0.73913043478260865</v>
      </c>
      <c r="J15" s="102">
        <f t="shared" si="1"/>
        <v>0.43478260869565216</v>
      </c>
      <c r="K15" s="115">
        <f t="shared" si="1"/>
        <v>1</v>
      </c>
    </row>
    <row r="16" spans="1:22" x14ac:dyDescent="0.25">
      <c r="B16" s="106">
        <v>2</v>
      </c>
      <c r="C16" s="114">
        <f>+C13/C$11</f>
        <v>8.6956521739130432E-2</v>
      </c>
      <c r="D16" s="102">
        <f>+D13/D$11</f>
        <v>0</v>
      </c>
      <c r="E16" s="102">
        <f t="shared" ref="E16:K16" si="2">+E13/E$11</f>
        <v>0.13043478260869565</v>
      </c>
      <c r="F16" s="102">
        <f t="shared" si="2"/>
        <v>0.13043478260869565</v>
      </c>
      <c r="G16" s="115">
        <f t="shared" si="2"/>
        <v>0.39130434782608697</v>
      </c>
      <c r="H16" s="114">
        <f t="shared" si="2"/>
        <v>0.30434782608695654</v>
      </c>
      <c r="I16" s="102">
        <f t="shared" si="2"/>
        <v>0.2608695652173913</v>
      </c>
      <c r="J16" s="102">
        <f t="shared" si="2"/>
        <v>0.56521739130434778</v>
      </c>
      <c r="K16" s="115">
        <f t="shared" si="2"/>
        <v>0</v>
      </c>
    </row>
    <row r="17" spans="2:11" ht="15.75" thickBot="1" x14ac:dyDescent="0.3">
      <c r="B17" s="106">
        <v>1</v>
      </c>
      <c r="C17" s="116">
        <f>+C14/C$11</f>
        <v>0</v>
      </c>
      <c r="D17" s="117">
        <f>+D14/D$11</f>
        <v>0</v>
      </c>
      <c r="E17" s="117">
        <f t="shared" ref="E17:K17" si="3">+E14/E$11</f>
        <v>0</v>
      </c>
      <c r="F17" s="117">
        <f t="shared" si="3"/>
        <v>0</v>
      </c>
      <c r="G17" s="118">
        <f t="shared" si="3"/>
        <v>0</v>
      </c>
      <c r="H17" s="116">
        <f t="shared" si="3"/>
        <v>0</v>
      </c>
      <c r="I17" s="117">
        <f t="shared" si="3"/>
        <v>0</v>
      </c>
      <c r="J17" s="117">
        <f t="shared" si="3"/>
        <v>0</v>
      </c>
      <c r="K17" s="118">
        <f t="shared" si="3"/>
        <v>0</v>
      </c>
    </row>
    <row r="21" spans="2:11" x14ac:dyDescent="0.25">
      <c r="B21" s="51" t="s">
        <v>31</v>
      </c>
    </row>
    <row r="22" spans="2:11" x14ac:dyDescent="0.25">
      <c r="B22" s="50" t="s">
        <v>32</v>
      </c>
    </row>
    <row r="23" spans="2:11" x14ac:dyDescent="0.25">
      <c r="B23" s="50" t="s">
        <v>34</v>
      </c>
    </row>
    <row r="24" spans="2:11" x14ac:dyDescent="0.25">
      <c r="B24" s="50" t="s">
        <v>33</v>
      </c>
    </row>
  </sheetData>
  <mergeCells count="5">
    <mergeCell ref="A5:A8"/>
    <mergeCell ref="B5:B8"/>
    <mergeCell ref="C5:K5"/>
    <mergeCell ref="C6:G7"/>
    <mergeCell ref="H6:K7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1"/>
  <sheetViews>
    <sheetView zoomScale="90" zoomScaleNormal="90" workbookViewId="0">
      <selection activeCell="I23" sqref="I23"/>
    </sheetView>
  </sheetViews>
  <sheetFormatPr defaultRowHeight="15" x14ac:dyDescent="0.25"/>
  <cols>
    <col min="1" max="1" width="6" style="12" customWidth="1"/>
    <col min="2" max="2" width="22.140625" style="12" bestFit="1" customWidth="1"/>
    <col min="3" max="3" width="8" style="12" customWidth="1"/>
    <col min="4" max="4" width="11" style="91" customWidth="1"/>
    <col min="5" max="5" width="11" style="12" customWidth="1"/>
    <col min="6" max="6" width="11.28515625" style="12" customWidth="1"/>
    <col min="7" max="7" width="12.140625" style="12" customWidth="1"/>
    <col min="8" max="9" width="11.85546875" style="12" customWidth="1"/>
    <col min="10" max="16384" width="9.140625" style="12"/>
  </cols>
  <sheetData>
    <row r="1" spans="1:16" ht="18.75" x14ac:dyDescent="0.3">
      <c r="A1" s="14" t="s">
        <v>121</v>
      </c>
      <c r="B1" s="18"/>
      <c r="C1" s="18"/>
      <c r="E1" s="18"/>
      <c r="F1" s="18"/>
      <c r="G1" s="18"/>
      <c r="H1" s="18"/>
      <c r="I1" s="18"/>
    </row>
    <row r="2" spans="1:16" ht="18.75" x14ac:dyDescent="0.3">
      <c r="A2" s="23" t="s">
        <v>167</v>
      </c>
      <c r="B2" s="18"/>
      <c r="C2" s="18"/>
      <c r="E2" s="166"/>
      <c r="F2" s="18"/>
      <c r="G2" s="18"/>
      <c r="H2" s="18"/>
      <c r="I2" s="18"/>
    </row>
    <row r="3" spans="1:16" ht="19.5" thickBot="1" x14ac:dyDescent="0.35">
      <c r="A3" s="24" t="s">
        <v>70</v>
      </c>
      <c r="B3" s="18"/>
      <c r="C3" s="18"/>
      <c r="E3" s="18"/>
      <c r="F3" s="18" t="s">
        <v>120</v>
      </c>
      <c r="G3" s="18"/>
      <c r="H3" s="99" t="s">
        <v>119</v>
      </c>
      <c r="I3" s="18"/>
    </row>
    <row r="4" spans="1:16" s="44" customFormat="1" ht="25.5" customHeight="1" x14ac:dyDescent="0.25">
      <c r="A4" s="172" t="s">
        <v>13</v>
      </c>
      <c r="B4" s="170" t="s">
        <v>12</v>
      </c>
      <c r="C4" s="196" t="s">
        <v>104</v>
      </c>
      <c r="D4" s="196"/>
      <c r="E4" s="196"/>
      <c r="F4" s="196"/>
      <c r="G4" s="196"/>
      <c r="H4" s="196" t="s">
        <v>29</v>
      </c>
      <c r="I4" s="197"/>
    </row>
    <row r="5" spans="1:16" s="41" customFormat="1" ht="15" customHeight="1" x14ac:dyDescent="0.2">
      <c r="A5" s="173"/>
      <c r="B5" s="171"/>
      <c r="C5" s="171" t="s">
        <v>105</v>
      </c>
      <c r="D5" s="171"/>
      <c r="E5" s="171"/>
      <c r="F5" s="171"/>
      <c r="G5" s="171"/>
      <c r="H5" s="171" t="s">
        <v>30</v>
      </c>
      <c r="I5" s="175" t="s">
        <v>72</v>
      </c>
    </row>
    <row r="6" spans="1:16" s="41" customFormat="1" ht="12.75" customHeight="1" x14ac:dyDescent="0.2">
      <c r="A6" s="173"/>
      <c r="B6" s="171"/>
      <c r="C6" s="171"/>
      <c r="D6" s="171"/>
      <c r="E6" s="171"/>
      <c r="F6" s="171"/>
      <c r="G6" s="171"/>
      <c r="H6" s="171"/>
      <c r="I6" s="175"/>
    </row>
    <row r="7" spans="1:16" s="41" customFormat="1" ht="66" customHeight="1" x14ac:dyDescent="0.2">
      <c r="A7" s="173"/>
      <c r="B7" s="171"/>
      <c r="C7" s="59" t="s">
        <v>73</v>
      </c>
      <c r="D7" s="92" t="s">
        <v>74</v>
      </c>
      <c r="E7" s="59" t="s">
        <v>18</v>
      </c>
      <c r="F7" s="59" t="s">
        <v>17</v>
      </c>
      <c r="G7" s="59" t="s">
        <v>75</v>
      </c>
      <c r="H7" s="171"/>
      <c r="I7" s="175"/>
      <c r="J7" s="69" t="s">
        <v>107</v>
      </c>
      <c r="K7" s="167" t="s">
        <v>108</v>
      </c>
      <c r="L7" s="167"/>
      <c r="M7" s="167"/>
      <c r="N7" s="167"/>
      <c r="O7" s="167"/>
      <c r="P7" s="167"/>
    </row>
    <row r="8" spans="1:16" s="44" customFormat="1" ht="24" x14ac:dyDescent="0.25">
      <c r="A8" s="42"/>
      <c r="B8" s="43"/>
      <c r="C8" s="36" t="s">
        <v>71</v>
      </c>
      <c r="D8" s="159" t="s">
        <v>71</v>
      </c>
      <c r="E8" s="36" t="s">
        <v>71</v>
      </c>
      <c r="F8" s="36" t="s">
        <v>71</v>
      </c>
      <c r="G8" s="36" t="s">
        <v>71</v>
      </c>
      <c r="H8" s="171"/>
      <c r="I8" s="175"/>
      <c r="J8" s="69">
        <v>7</v>
      </c>
      <c r="K8" s="65">
        <v>3</v>
      </c>
      <c r="L8" s="65" t="s">
        <v>112</v>
      </c>
      <c r="M8" s="65">
        <v>2</v>
      </c>
      <c r="N8" s="65" t="s">
        <v>112</v>
      </c>
      <c r="O8" s="65">
        <v>1</v>
      </c>
      <c r="P8" s="65" t="s">
        <v>112</v>
      </c>
    </row>
    <row r="9" spans="1:16" s="44" customFormat="1" ht="12.75" thickBot="1" x14ac:dyDescent="0.3">
      <c r="A9" s="45">
        <v>1</v>
      </c>
      <c r="B9" s="46">
        <v>2</v>
      </c>
      <c r="C9" s="46">
        <v>3</v>
      </c>
      <c r="D9" s="160">
        <v>4</v>
      </c>
      <c r="E9" s="46">
        <v>5</v>
      </c>
      <c r="F9" s="46">
        <v>6</v>
      </c>
      <c r="G9" s="46">
        <v>7</v>
      </c>
      <c r="H9" s="46">
        <v>8</v>
      </c>
      <c r="I9" s="47">
        <f t="shared" ref="I9" si="0">+H9+1</f>
        <v>9</v>
      </c>
      <c r="J9" s="70"/>
    </row>
    <row r="10" spans="1:16" s="13" customFormat="1" x14ac:dyDescent="0.25">
      <c r="A10" s="7">
        <v>1</v>
      </c>
      <c r="B10" s="52" t="str">
        <f>+'1-Промеж_рез'!B16</f>
        <v>Белибоу Ваня</v>
      </c>
      <c r="C10" s="8">
        <v>2</v>
      </c>
      <c r="D10" s="161">
        <v>2</v>
      </c>
      <c r="E10" s="8">
        <v>3</v>
      </c>
      <c r="F10" s="8">
        <v>2</v>
      </c>
      <c r="G10" s="8">
        <v>3</v>
      </c>
      <c r="H10" s="8">
        <v>3</v>
      </c>
      <c r="I10" s="9">
        <v>3</v>
      </c>
      <c r="J10" s="73">
        <f>SUM($C10:I10)</f>
        <v>18</v>
      </c>
      <c r="K10" s="66">
        <f>COUNTIF($C10:$I10,K$8)</f>
        <v>4</v>
      </c>
      <c r="L10" s="77">
        <f>+K10/$J$8</f>
        <v>0.5714285714285714</v>
      </c>
      <c r="M10" s="66">
        <f>COUNTIF($C10:$I10,M$8)</f>
        <v>3</v>
      </c>
      <c r="N10" s="77">
        <f>+M10/$J$8</f>
        <v>0.42857142857142855</v>
      </c>
      <c r="O10" s="66">
        <f>COUNTIF($C10:$I10,O$8)</f>
        <v>0</v>
      </c>
      <c r="P10" s="77">
        <f>+O10/$J$8</f>
        <v>0</v>
      </c>
    </row>
    <row r="11" spans="1:16" s="13" customFormat="1" x14ac:dyDescent="0.25">
      <c r="A11" s="3">
        <f>+A10+1</f>
        <v>2</v>
      </c>
      <c r="B11" s="52" t="str">
        <f>+'1-Промеж_рез'!B17</f>
        <v>Бережных София</v>
      </c>
      <c r="C11" s="2">
        <v>3</v>
      </c>
      <c r="D11" s="162">
        <v>3</v>
      </c>
      <c r="E11" s="2">
        <v>3</v>
      </c>
      <c r="F11" s="2">
        <v>3</v>
      </c>
      <c r="G11" s="2">
        <v>3</v>
      </c>
      <c r="H11" s="2">
        <v>3</v>
      </c>
      <c r="I11" s="4">
        <v>3</v>
      </c>
      <c r="J11" s="73">
        <f>SUM($C11:I11)</f>
        <v>21</v>
      </c>
      <c r="K11" s="66">
        <f t="shared" ref="K11:K33" si="1">COUNTIF($C11:$I11,K$8)</f>
        <v>7</v>
      </c>
      <c r="L11" s="77">
        <f t="shared" ref="L11:L33" si="2">+K11/$J$8</f>
        <v>1</v>
      </c>
      <c r="M11" s="66">
        <f t="shared" ref="M11:M33" si="3">COUNTIF($C11:$I11,M$8)</f>
        <v>0</v>
      </c>
      <c r="N11" s="77">
        <f t="shared" ref="N11:N33" si="4">+M11/$J$8</f>
        <v>0</v>
      </c>
      <c r="O11" s="66">
        <f t="shared" ref="O11:O33" si="5">COUNTIF($C11:$I11,O$8)</f>
        <v>0</v>
      </c>
      <c r="P11" s="77">
        <f t="shared" ref="P11:P33" si="6">+O11/$J$8</f>
        <v>0</v>
      </c>
    </row>
    <row r="12" spans="1:16" s="13" customFormat="1" x14ac:dyDescent="0.25">
      <c r="A12" s="3">
        <v>3</v>
      </c>
      <c r="B12" s="52" t="str">
        <f>+'1-Промеж_рез'!B19</f>
        <v>Васильева Милослава</v>
      </c>
      <c r="C12" s="2">
        <v>3</v>
      </c>
      <c r="D12" s="162">
        <v>3</v>
      </c>
      <c r="E12" s="2">
        <v>3</v>
      </c>
      <c r="F12" s="2">
        <v>3</v>
      </c>
      <c r="G12" s="2">
        <v>3</v>
      </c>
      <c r="H12" s="2">
        <v>3</v>
      </c>
      <c r="I12" s="4">
        <v>3</v>
      </c>
      <c r="J12" s="73">
        <f>SUM($C12:I12)</f>
        <v>21</v>
      </c>
      <c r="K12" s="66">
        <f t="shared" si="1"/>
        <v>7</v>
      </c>
      <c r="L12" s="77">
        <f t="shared" si="2"/>
        <v>1</v>
      </c>
      <c r="M12" s="66">
        <f t="shared" si="3"/>
        <v>0</v>
      </c>
      <c r="N12" s="77">
        <f t="shared" si="4"/>
        <v>0</v>
      </c>
      <c r="O12" s="66">
        <f t="shared" si="5"/>
        <v>0</v>
      </c>
      <c r="P12" s="77">
        <f t="shared" si="6"/>
        <v>0</v>
      </c>
    </row>
    <row r="13" spans="1:16" s="13" customFormat="1" x14ac:dyDescent="0.25">
      <c r="A13" s="3">
        <f t="shared" ref="A13:A29" si="7">+A12+1</f>
        <v>4</v>
      </c>
      <c r="B13" s="52" t="str">
        <f>+'1-Промеж_рез'!B20</f>
        <v>Васильчук Софья</v>
      </c>
      <c r="C13" s="2">
        <v>3</v>
      </c>
      <c r="D13" s="162">
        <v>3</v>
      </c>
      <c r="E13" s="2">
        <v>3</v>
      </c>
      <c r="F13" s="2">
        <v>3</v>
      </c>
      <c r="G13" s="2">
        <v>3</v>
      </c>
      <c r="H13" s="2">
        <v>3</v>
      </c>
      <c r="I13" s="4">
        <v>3</v>
      </c>
      <c r="J13" s="73">
        <f>SUM($C13:I13)</f>
        <v>21</v>
      </c>
      <c r="K13" s="66">
        <f t="shared" si="1"/>
        <v>7</v>
      </c>
      <c r="L13" s="77">
        <f t="shared" si="2"/>
        <v>1</v>
      </c>
      <c r="M13" s="66">
        <f t="shared" si="3"/>
        <v>0</v>
      </c>
      <c r="N13" s="77">
        <f t="shared" si="4"/>
        <v>0</v>
      </c>
      <c r="O13" s="66">
        <f t="shared" si="5"/>
        <v>0</v>
      </c>
      <c r="P13" s="77">
        <f t="shared" si="6"/>
        <v>0</v>
      </c>
    </row>
    <row r="14" spans="1:16" s="13" customFormat="1" x14ac:dyDescent="0.25">
      <c r="A14" s="3">
        <f t="shared" si="7"/>
        <v>5</v>
      </c>
      <c r="B14" s="52" t="str">
        <f>+'1-Промеж_рез'!B21</f>
        <v>Елфимов Саша</v>
      </c>
      <c r="C14" s="2">
        <v>3</v>
      </c>
      <c r="D14" s="162">
        <v>2</v>
      </c>
      <c r="E14" s="2">
        <v>3</v>
      </c>
      <c r="F14" s="2">
        <v>2</v>
      </c>
      <c r="G14" s="2">
        <v>3</v>
      </c>
      <c r="H14" s="2">
        <v>3</v>
      </c>
      <c r="I14" s="4">
        <v>3</v>
      </c>
      <c r="J14" s="73">
        <f>SUM($C14:I14)</f>
        <v>19</v>
      </c>
      <c r="K14" s="66">
        <f t="shared" si="1"/>
        <v>5</v>
      </c>
      <c r="L14" s="77">
        <f t="shared" si="2"/>
        <v>0.7142857142857143</v>
      </c>
      <c r="M14" s="66">
        <f t="shared" si="3"/>
        <v>2</v>
      </c>
      <c r="N14" s="77">
        <f t="shared" si="4"/>
        <v>0.2857142857142857</v>
      </c>
      <c r="O14" s="66">
        <f t="shared" si="5"/>
        <v>0</v>
      </c>
      <c r="P14" s="77">
        <f t="shared" si="6"/>
        <v>0</v>
      </c>
    </row>
    <row r="15" spans="1:16" s="13" customFormat="1" x14ac:dyDescent="0.25">
      <c r="A15" s="3">
        <f t="shared" si="7"/>
        <v>6</v>
      </c>
      <c r="B15" s="52" t="str">
        <f>+'1-Промеж_рез'!B22</f>
        <v>Загретднова Вероника</v>
      </c>
      <c r="C15" s="2">
        <v>3</v>
      </c>
      <c r="D15" s="162">
        <v>3</v>
      </c>
      <c r="E15" s="2">
        <v>3</v>
      </c>
      <c r="F15" s="2">
        <v>3</v>
      </c>
      <c r="G15" s="2">
        <v>3</v>
      </c>
      <c r="H15" s="2">
        <v>3</v>
      </c>
      <c r="I15" s="4">
        <v>3</v>
      </c>
      <c r="J15" s="73">
        <f>SUM($C15:I15)</f>
        <v>21</v>
      </c>
      <c r="K15" s="66">
        <f t="shared" si="1"/>
        <v>7</v>
      </c>
      <c r="L15" s="77">
        <f t="shared" si="2"/>
        <v>1</v>
      </c>
      <c r="M15" s="66">
        <f t="shared" si="3"/>
        <v>0</v>
      </c>
      <c r="N15" s="77">
        <f t="shared" si="4"/>
        <v>0</v>
      </c>
      <c r="O15" s="66">
        <f t="shared" si="5"/>
        <v>0</v>
      </c>
      <c r="P15" s="77">
        <f t="shared" si="6"/>
        <v>0</v>
      </c>
    </row>
    <row r="16" spans="1:16" s="13" customFormat="1" x14ac:dyDescent="0.25">
      <c r="A16" s="3">
        <f t="shared" si="7"/>
        <v>7</v>
      </c>
      <c r="B16" s="52" t="str">
        <f>+'1-Промеж_рез'!B23</f>
        <v>Ибрагимов Никита</v>
      </c>
      <c r="C16" s="2">
        <v>3</v>
      </c>
      <c r="D16" s="162">
        <v>3</v>
      </c>
      <c r="E16" s="2">
        <v>3</v>
      </c>
      <c r="F16" s="2">
        <v>3</v>
      </c>
      <c r="G16" s="2">
        <v>3</v>
      </c>
      <c r="H16" s="2">
        <v>3</v>
      </c>
      <c r="I16" s="4">
        <v>3</v>
      </c>
      <c r="J16" s="73">
        <f>SUM($C16:I16)</f>
        <v>21</v>
      </c>
      <c r="K16" s="66">
        <f t="shared" si="1"/>
        <v>7</v>
      </c>
      <c r="L16" s="77">
        <f t="shared" si="2"/>
        <v>1</v>
      </c>
      <c r="M16" s="66">
        <f t="shared" si="3"/>
        <v>0</v>
      </c>
      <c r="N16" s="77">
        <f t="shared" si="4"/>
        <v>0</v>
      </c>
      <c r="O16" s="66">
        <f t="shared" si="5"/>
        <v>0</v>
      </c>
      <c r="P16" s="77">
        <f t="shared" si="6"/>
        <v>0</v>
      </c>
    </row>
    <row r="17" spans="1:16" s="13" customFormat="1" x14ac:dyDescent="0.25">
      <c r="A17" s="3">
        <f t="shared" si="7"/>
        <v>8</v>
      </c>
      <c r="B17" s="52" t="str">
        <f>+'1-Промеж_рез'!B25</f>
        <v>Коваленко Архип</v>
      </c>
      <c r="C17" s="2">
        <v>3</v>
      </c>
      <c r="D17" s="162">
        <v>3</v>
      </c>
      <c r="E17" s="2">
        <v>3</v>
      </c>
      <c r="F17" s="2">
        <v>2</v>
      </c>
      <c r="G17" s="2">
        <v>3</v>
      </c>
      <c r="H17" s="2">
        <v>3</v>
      </c>
      <c r="I17" s="4">
        <v>3</v>
      </c>
      <c r="J17" s="73">
        <f>SUM($C17:I17)</f>
        <v>20</v>
      </c>
      <c r="K17" s="66">
        <f t="shared" si="1"/>
        <v>6</v>
      </c>
      <c r="L17" s="77">
        <f t="shared" si="2"/>
        <v>0.8571428571428571</v>
      </c>
      <c r="M17" s="66">
        <f t="shared" si="3"/>
        <v>1</v>
      </c>
      <c r="N17" s="77">
        <f t="shared" si="4"/>
        <v>0.14285714285714285</v>
      </c>
      <c r="O17" s="66">
        <f t="shared" si="5"/>
        <v>0</v>
      </c>
      <c r="P17" s="77">
        <f t="shared" si="6"/>
        <v>0</v>
      </c>
    </row>
    <row r="18" spans="1:16" s="13" customFormat="1" ht="30" x14ac:dyDescent="0.25">
      <c r="A18" s="3">
        <f t="shared" si="7"/>
        <v>9</v>
      </c>
      <c r="B18" s="52" t="str">
        <f>+'1-Промеж_рез'!B26</f>
        <v>Крашенинникова Василиса</v>
      </c>
      <c r="C18" s="2">
        <v>3</v>
      </c>
      <c r="D18" s="162">
        <v>3</v>
      </c>
      <c r="E18" s="2">
        <v>3</v>
      </c>
      <c r="F18" s="2">
        <v>3</v>
      </c>
      <c r="G18" s="2">
        <v>3</v>
      </c>
      <c r="H18" s="2">
        <v>3</v>
      </c>
      <c r="I18" s="4">
        <v>3</v>
      </c>
      <c r="J18" s="73">
        <f>SUM($C18:I18)</f>
        <v>21</v>
      </c>
      <c r="K18" s="66">
        <f t="shared" si="1"/>
        <v>7</v>
      </c>
      <c r="L18" s="77">
        <f t="shared" si="2"/>
        <v>1</v>
      </c>
      <c r="M18" s="66">
        <f t="shared" si="3"/>
        <v>0</v>
      </c>
      <c r="N18" s="77">
        <f t="shared" si="4"/>
        <v>0</v>
      </c>
      <c r="O18" s="66">
        <f t="shared" si="5"/>
        <v>0</v>
      </c>
      <c r="P18" s="77">
        <f t="shared" si="6"/>
        <v>0</v>
      </c>
    </row>
    <row r="19" spans="1:16" s="13" customFormat="1" x14ac:dyDescent="0.25">
      <c r="A19" s="3">
        <f t="shared" si="7"/>
        <v>10</v>
      </c>
      <c r="B19" s="52" t="str">
        <f>+'1-Промеж_рез'!B27</f>
        <v>Лаптева Дарина</v>
      </c>
      <c r="C19" s="2">
        <v>3</v>
      </c>
      <c r="D19" s="162">
        <v>3</v>
      </c>
      <c r="E19" s="2">
        <v>3</v>
      </c>
      <c r="F19" s="2">
        <v>3</v>
      </c>
      <c r="G19" s="2">
        <v>3</v>
      </c>
      <c r="H19" s="2">
        <v>3</v>
      </c>
      <c r="I19" s="4">
        <v>3</v>
      </c>
      <c r="J19" s="73">
        <f>SUM($C19:I19)</f>
        <v>21</v>
      </c>
      <c r="K19" s="66">
        <f t="shared" si="1"/>
        <v>7</v>
      </c>
      <c r="L19" s="77">
        <f t="shared" si="2"/>
        <v>1</v>
      </c>
      <c r="M19" s="66">
        <f t="shared" si="3"/>
        <v>0</v>
      </c>
      <c r="N19" s="77">
        <f t="shared" si="4"/>
        <v>0</v>
      </c>
      <c r="O19" s="66">
        <f t="shared" si="5"/>
        <v>0</v>
      </c>
      <c r="P19" s="77">
        <f t="shared" si="6"/>
        <v>0</v>
      </c>
    </row>
    <row r="20" spans="1:16" s="13" customFormat="1" x14ac:dyDescent="0.25">
      <c r="A20" s="3">
        <f t="shared" si="7"/>
        <v>11</v>
      </c>
      <c r="B20" s="52" t="str">
        <f>+'1-Промеж_рез'!B28</f>
        <v>Лобанов Миша</v>
      </c>
      <c r="C20" s="2">
        <v>3</v>
      </c>
      <c r="D20" s="162">
        <v>3</v>
      </c>
      <c r="E20" s="2">
        <v>3</v>
      </c>
      <c r="F20" s="2">
        <v>3</v>
      </c>
      <c r="G20" s="2">
        <v>3</v>
      </c>
      <c r="H20" s="2">
        <v>3</v>
      </c>
      <c r="I20" s="4">
        <v>3</v>
      </c>
      <c r="J20" s="73">
        <f>SUM($C20:I20)</f>
        <v>21</v>
      </c>
      <c r="K20" s="66">
        <f t="shared" si="1"/>
        <v>7</v>
      </c>
      <c r="L20" s="77">
        <f t="shared" si="2"/>
        <v>1</v>
      </c>
      <c r="M20" s="66">
        <f t="shared" si="3"/>
        <v>0</v>
      </c>
      <c r="N20" s="77">
        <f t="shared" si="4"/>
        <v>0</v>
      </c>
      <c r="O20" s="66">
        <f t="shared" si="5"/>
        <v>0</v>
      </c>
      <c r="P20" s="77">
        <f t="shared" si="6"/>
        <v>0</v>
      </c>
    </row>
    <row r="21" spans="1:16" s="13" customFormat="1" x14ac:dyDescent="0.25">
      <c r="A21" s="3">
        <f t="shared" si="7"/>
        <v>12</v>
      </c>
      <c r="B21" s="52" t="str">
        <f>+'1-Промеж_рез'!B29</f>
        <v>Марковский Марк</v>
      </c>
      <c r="C21" s="2">
        <v>3</v>
      </c>
      <c r="D21" s="162">
        <v>3</v>
      </c>
      <c r="E21" s="2">
        <v>3</v>
      </c>
      <c r="F21" s="2">
        <v>3</v>
      </c>
      <c r="G21" s="2">
        <v>3</v>
      </c>
      <c r="H21" s="2">
        <v>3</v>
      </c>
      <c r="I21" s="4">
        <v>3</v>
      </c>
      <c r="J21" s="73">
        <f>SUM($C21:I21)</f>
        <v>21</v>
      </c>
      <c r="K21" s="66">
        <f t="shared" si="1"/>
        <v>7</v>
      </c>
      <c r="L21" s="77">
        <f t="shared" si="2"/>
        <v>1</v>
      </c>
      <c r="M21" s="66">
        <f t="shared" si="3"/>
        <v>0</v>
      </c>
      <c r="N21" s="77">
        <f t="shared" si="4"/>
        <v>0</v>
      </c>
      <c r="O21" s="66">
        <f t="shared" si="5"/>
        <v>0</v>
      </c>
      <c r="P21" s="77">
        <f t="shared" si="6"/>
        <v>0</v>
      </c>
    </row>
    <row r="22" spans="1:16" s="13" customFormat="1" x14ac:dyDescent="0.25">
      <c r="A22" s="3">
        <f t="shared" si="7"/>
        <v>13</v>
      </c>
      <c r="B22" s="52" t="str">
        <f>+'1-Промеж_рез'!B30</f>
        <v>Мурзиков Арсений</v>
      </c>
      <c r="C22" s="2">
        <v>3</v>
      </c>
      <c r="D22" s="162">
        <v>3</v>
      </c>
      <c r="E22" s="2">
        <v>3</v>
      </c>
      <c r="F22" s="2">
        <v>3</v>
      </c>
      <c r="G22" s="2">
        <v>3</v>
      </c>
      <c r="H22" s="2">
        <v>3</v>
      </c>
      <c r="I22" s="4">
        <v>3</v>
      </c>
      <c r="J22" s="73">
        <f>SUM($C22:I22)</f>
        <v>21</v>
      </c>
      <c r="K22" s="66">
        <f t="shared" si="1"/>
        <v>7</v>
      </c>
      <c r="L22" s="77">
        <f t="shared" si="2"/>
        <v>1</v>
      </c>
      <c r="M22" s="66">
        <f t="shared" si="3"/>
        <v>0</v>
      </c>
      <c r="N22" s="77">
        <f t="shared" si="4"/>
        <v>0</v>
      </c>
      <c r="O22" s="66">
        <f t="shared" si="5"/>
        <v>0</v>
      </c>
      <c r="P22" s="77">
        <f t="shared" si="6"/>
        <v>0</v>
      </c>
    </row>
    <row r="23" spans="1:16" s="13" customFormat="1" x14ac:dyDescent="0.25">
      <c r="A23" s="3">
        <f t="shared" si="7"/>
        <v>14</v>
      </c>
      <c r="B23" s="52" t="str">
        <f>+'1-Промеж_рез'!B31</f>
        <v>Николина Арина</v>
      </c>
      <c r="C23" s="2">
        <v>3</v>
      </c>
      <c r="D23" s="162">
        <v>3</v>
      </c>
      <c r="E23" s="2">
        <v>3</v>
      </c>
      <c r="F23" s="2">
        <v>3</v>
      </c>
      <c r="G23" s="2">
        <v>2</v>
      </c>
      <c r="H23" s="2">
        <v>3</v>
      </c>
      <c r="I23" s="4">
        <v>3</v>
      </c>
      <c r="J23" s="73">
        <f>SUM($C23:I23)</f>
        <v>20</v>
      </c>
      <c r="K23" s="66">
        <f t="shared" si="1"/>
        <v>6</v>
      </c>
      <c r="L23" s="77">
        <f t="shared" si="2"/>
        <v>0.8571428571428571</v>
      </c>
      <c r="M23" s="66">
        <f t="shared" si="3"/>
        <v>1</v>
      </c>
      <c r="N23" s="77">
        <f t="shared" si="4"/>
        <v>0.14285714285714285</v>
      </c>
      <c r="O23" s="66">
        <f t="shared" si="5"/>
        <v>0</v>
      </c>
      <c r="P23" s="77">
        <f t="shared" si="6"/>
        <v>0</v>
      </c>
    </row>
    <row r="24" spans="1:16" s="13" customFormat="1" x14ac:dyDescent="0.25">
      <c r="A24" s="3">
        <f t="shared" si="7"/>
        <v>15</v>
      </c>
      <c r="B24" s="52" t="str">
        <f>+'1-Промеж_рез'!B32</f>
        <v>Новосёлова Каролина</v>
      </c>
      <c r="C24" s="2">
        <v>3</v>
      </c>
      <c r="D24" s="162">
        <v>3</v>
      </c>
      <c r="E24" s="2">
        <v>3</v>
      </c>
      <c r="F24" s="2">
        <v>3</v>
      </c>
      <c r="G24" s="2">
        <v>3</v>
      </c>
      <c r="H24" s="2">
        <v>3</v>
      </c>
      <c r="I24" s="4">
        <v>3</v>
      </c>
      <c r="J24" s="73">
        <f>SUM($C24:I24)</f>
        <v>21</v>
      </c>
      <c r="K24" s="66">
        <f t="shared" si="1"/>
        <v>7</v>
      </c>
      <c r="L24" s="77">
        <f t="shared" si="2"/>
        <v>1</v>
      </c>
      <c r="M24" s="66">
        <f t="shared" si="3"/>
        <v>0</v>
      </c>
      <c r="N24" s="77">
        <f t="shared" si="4"/>
        <v>0</v>
      </c>
      <c r="O24" s="66">
        <f t="shared" si="5"/>
        <v>0</v>
      </c>
      <c r="P24" s="77">
        <f t="shared" si="6"/>
        <v>0</v>
      </c>
    </row>
    <row r="25" spans="1:16" s="13" customFormat="1" x14ac:dyDescent="0.25">
      <c r="A25" s="3">
        <v>16</v>
      </c>
      <c r="B25" s="52" t="str">
        <f>+'1-Промеж_рез'!B34</f>
        <v>Пыжова Настя</v>
      </c>
      <c r="C25" s="2">
        <v>3</v>
      </c>
      <c r="D25" s="162">
        <v>3</v>
      </c>
      <c r="E25" s="2">
        <v>3</v>
      </c>
      <c r="F25" s="2">
        <v>3</v>
      </c>
      <c r="G25" s="2">
        <v>3</v>
      </c>
      <c r="H25" s="2">
        <v>3</v>
      </c>
      <c r="I25" s="4">
        <v>3</v>
      </c>
      <c r="J25" s="73">
        <f>SUM($C25:I25)</f>
        <v>21</v>
      </c>
      <c r="K25" s="66">
        <f t="shared" si="1"/>
        <v>7</v>
      </c>
      <c r="L25" s="77">
        <f t="shared" si="2"/>
        <v>1</v>
      </c>
      <c r="M25" s="66">
        <f t="shared" si="3"/>
        <v>0</v>
      </c>
      <c r="N25" s="77">
        <f t="shared" si="4"/>
        <v>0</v>
      </c>
      <c r="O25" s="66">
        <f t="shared" si="5"/>
        <v>0</v>
      </c>
      <c r="P25" s="77">
        <f t="shared" si="6"/>
        <v>0</v>
      </c>
    </row>
    <row r="26" spans="1:16" s="13" customFormat="1" x14ac:dyDescent="0.25">
      <c r="A26" s="3">
        <f t="shared" si="7"/>
        <v>17</v>
      </c>
      <c r="B26" s="52" t="str">
        <f>+'1-Промеж_рез'!B35</f>
        <v>Семёнов Костя</v>
      </c>
      <c r="C26" s="2">
        <v>3</v>
      </c>
      <c r="D26" s="162">
        <v>3</v>
      </c>
      <c r="E26" s="2">
        <v>3</v>
      </c>
      <c r="F26" s="2">
        <v>3</v>
      </c>
      <c r="G26" s="2">
        <v>3</v>
      </c>
      <c r="H26" s="2">
        <v>3</v>
      </c>
      <c r="I26" s="4">
        <v>3</v>
      </c>
      <c r="J26" s="73">
        <f>SUM($C26:I26)</f>
        <v>21</v>
      </c>
      <c r="K26" s="66">
        <f t="shared" si="1"/>
        <v>7</v>
      </c>
      <c r="L26" s="77">
        <f t="shared" si="2"/>
        <v>1</v>
      </c>
      <c r="M26" s="66">
        <f t="shared" si="3"/>
        <v>0</v>
      </c>
      <c r="N26" s="77">
        <f t="shared" si="4"/>
        <v>0</v>
      </c>
      <c r="O26" s="66">
        <f t="shared" si="5"/>
        <v>0</v>
      </c>
      <c r="P26" s="77">
        <f t="shared" si="6"/>
        <v>0</v>
      </c>
    </row>
    <row r="27" spans="1:16" s="13" customFormat="1" x14ac:dyDescent="0.25">
      <c r="A27" s="3">
        <f t="shared" si="7"/>
        <v>18</v>
      </c>
      <c r="B27" s="52" t="str">
        <f>+'1-Промеж_рез'!B36</f>
        <v>Скрябина Ксения</v>
      </c>
      <c r="C27" s="2">
        <v>2</v>
      </c>
      <c r="D27" s="162">
        <v>3</v>
      </c>
      <c r="E27" s="2">
        <v>3</v>
      </c>
      <c r="F27" s="2">
        <v>3</v>
      </c>
      <c r="G27" s="2">
        <v>3</v>
      </c>
      <c r="H27" s="2">
        <v>3</v>
      </c>
      <c r="I27" s="4">
        <v>3</v>
      </c>
      <c r="J27" s="73">
        <f>SUM($C27:I27)</f>
        <v>20</v>
      </c>
      <c r="K27" s="66">
        <f t="shared" si="1"/>
        <v>6</v>
      </c>
      <c r="L27" s="77">
        <f t="shared" si="2"/>
        <v>0.8571428571428571</v>
      </c>
      <c r="M27" s="66">
        <f t="shared" si="3"/>
        <v>1</v>
      </c>
      <c r="N27" s="77">
        <f t="shared" si="4"/>
        <v>0.14285714285714285</v>
      </c>
      <c r="O27" s="66">
        <f t="shared" si="5"/>
        <v>0</v>
      </c>
      <c r="P27" s="77">
        <f t="shared" si="6"/>
        <v>0</v>
      </c>
    </row>
    <row r="28" spans="1:16" s="13" customFormat="1" x14ac:dyDescent="0.25">
      <c r="A28" s="3">
        <v>19</v>
      </c>
      <c r="B28" s="52" t="str">
        <f>+'1-Промеж_рез'!B38</f>
        <v>Третьякова Арина</v>
      </c>
      <c r="C28" s="2">
        <v>3</v>
      </c>
      <c r="D28" s="162">
        <v>3</v>
      </c>
      <c r="E28" s="2">
        <v>3</v>
      </c>
      <c r="F28" s="2">
        <v>3</v>
      </c>
      <c r="G28" s="2">
        <v>3</v>
      </c>
      <c r="H28" s="2">
        <v>3</v>
      </c>
      <c r="I28" s="4">
        <v>3</v>
      </c>
      <c r="J28" s="73">
        <f>SUM($C28:I28)</f>
        <v>21</v>
      </c>
      <c r="K28" s="66">
        <f t="shared" si="1"/>
        <v>7</v>
      </c>
      <c r="L28" s="77">
        <f t="shared" si="2"/>
        <v>1</v>
      </c>
      <c r="M28" s="66">
        <f t="shared" si="3"/>
        <v>0</v>
      </c>
      <c r="N28" s="77">
        <f t="shared" si="4"/>
        <v>0</v>
      </c>
      <c r="O28" s="66">
        <f t="shared" si="5"/>
        <v>0</v>
      </c>
      <c r="P28" s="77">
        <f t="shared" si="6"/>
        <v>0</v>
      </c>
    </row>
    <row r="29" spans="1:16" s="13" customFormat="1" x14ac:dyDescent="0.25">
      <c r="A29" s="3">
        <f t="shared" si="7"/>
        <v>20</v>
      </c>
      <c r="B29" s="154" t="s">
        <v>146</v>
      </c>
      <c r="C29" s="2">
        <v>3</v>
      </c>
      <c r="D29" s="162">
        <v>3</v>
      </c>
      <c r="E29" s="2">
        <v>3</v>
      </c>
      <c r="F29" s="2">
        <v>3</v>
      </c>
      <c r="G29" s="2">
        <v>3</v>
      </c>
      <c r="H29" s="2">
        <v>3</v>
      </c>
      <c r="I29" s="4">
        <v>3</v>
      </c>
      <c r="J29" s="73">
        <f>SUM($C29:I29)</f>
        <v>21</v>
      </c>
      <c r="K29" s="66">
        <f t="shared" si="1"/>
        <v>7</v>
      </c>
      <c r="L29" s="77">
        <f t="shared" si="2"/>
        <v>1</v>
      </c>
      <c r="M29" s="66">
        <f t="shared" si="3"/>
        <v>0</v>
      </c>
      <c r="N29" s="77">
        <f t="shared" si="4"/>
        <v>0</v>
      </c>
      <c r="O29" s="66">
        <f t="shared" si="5"/>
        <v>0</v>
      </c>
      <c r="P29" s="77">
        <f t="shared" si="6"/>
        <v>0</v>
      </c>
    </row>
    <row r="30" spans="1:16" s="13" customFormat="1" x14ac:dyDescent="0.25">
      <c r="A30" s="150">
        <v>21</v>
      </c>
      <c r="B30" s="154" t="s">
        <v>147</v>
      </c>
      <c r="C30" s="151">
        <v>3</v>
      </c>
      <c r="D30" s="163">
        <v>3</v>
      </c>
      <c r="E30" s="151">
        <v>3</v>
      </c>
      <c r="F30" s="151">
        <v>3</v>
      </c>
      <c r="G30" s="151">
        <v>3</v>
      </c>
      <c r="H30" s="151">
        <v>3</v>
      </c>
      <c r="I30" s="152">
        <v>3</v>
      </c>
      <c r="J30" s="73">
        <f>SUM($C30:I30)</f>
        <v>21</v>
      </c>
      <c r="K30" s="66">
        <f t="shared" si="1"/>
        <v>7</v>
      </c>
      <c r="L30" s="77">
        <f t="shared" si="2"/>
        <v>1</v>
      </c>
      <c r="M30" s="66">
        <f t="shared" si="3"/>
        <v>0</v>
      </c>
      <c r="N30" s="77">
        <f t="shared" si="4"/>
        <v>0</v>
      </c>
      <c r="O30" s="66">
        <f t="shared" si="5"/>
        <v>0</v>
      </c>
      <c r="P30" s="77">
        <f t="shared" si="6"/>
        <v>0</v>
      </c>
    </row>
    <row r="31" spans="1:16" s="13" customFormat="1" x14ac:dyDescent="0.25">
      <c r="A31" s="150">
        <v>22</v>
      </c>
      <c r="B31" s="154" t="s">
        <v>152</v>
      </c>
      <c r="C31" s="151">
        <v>3</v>
      </c>
      <c r="D31" s="163">
        <v>3</v>
      </c>
      <c r="E31" s="151">
        <v>3</v>
      </c>
      <c r="F31" s="151">
        <v>3</v>
      </c>
      <c r="G31" s="151">
        <v>3</v>
      </c>
      <c r="H31" s="151">
        <v>3</v>
      </c>
      <c r="I31" s="152">
        <v>3</v>
      </c>
      <c r="J31" s="73">
        <f>SUM($C31:I31)</f>
        <v>21</v>
      </c>
      <c r="K31" s="66">
        <f t="shared" si="1"/>
        <v>7</v>
      </c>
      <c r="L31" s="77">
        <f t="shared" si="2"/>
        <v>1</v>
      </c>
      <c r="M31" s="66">
        <f t="shared" si="3"/>
        <v>0</v>
      </c>
      <c r="N31" s="77">
        <f t="shared" si="4"/>
        <v>0</v>
      </c>
      <c r="O31" s="66">
        <f t="shared" si="5"/>
        <v>0</v>
      </c>
      <c r="P31" s="77">
        <f t="shared" si="6"/>
        <v>0</v>
      </c>
    </row>
    <row r="32" spans="1:16" s="13" customFormat="1" ht="15.75" thickBot="1" x14ac:dyDescent="0.3">
      <c r="A32" s="150">
        <v>23</v>
      </c>
      <c r="B32" s="53" t="str">
        <f>+'1-Промеж_рез'!B43</f>
        <v>Якимова Валерия</v>
      </c>
      <c r="C32" s="151">
        <v>3</v>
      </c>
      <c r="D32" s="163">
        <v>3</v>
      </c>
      <c r="E32" s="151">
        <v>3</v>
      </c>
      <c r="F32" s="151">
        <v>3</v>
      </c>
      <c r="G32" s="151">
        <v>3</v>
      </c>
      <c r="H32" s="151">
        <v>3</v>
      </c>
      <c r="I32" s="152">
        <v>3</v>
      </c>
      <c r="J32" s="73">
        <f>SUM($C32:I32)</f>
        <v>21</v>
      </c>
      <c r="K32" s="66">
        <f t="shared" si="1"/>
        <v>7</v>
      </c>
      <c r="L32" s="77">
        <f t="shared" si="2"/>
        <v>1</v>
      </c>
      <c r="M32" s="66">
        <f t="shared" si="3"/>
        <v>0</v>
      </c>
      <c r="N32" s="77">
        <f t="shared" si="4"/>
        <v>0</v>
      </c>
      <c r="O32" s="66">
        <f t="shared" si="5"/>
        <v>0</v>
      </c>
      <c r="P32" s="77">
        <f t="shared" si="6"/>
        <v>0</v>
      </c>
    </row>
    <row r="33" spans="1:16" s="13" customFormat="1" ht="15.75" thickBot="1" x14ac:dyDescent="0.25">
      <c r="A33" s="11"/>
      <c r="B33" s="71" t="s">
        <v>109</v>
      </c>
      <c r="C33" s="5">
        <v>3</v>
      </c>
      <c r="D33" s="164">
        <v>3</v>
      </c>
      <c r="E33" s="5">
        <v>3</v>
      </c>
      <c r="F33" s="5">
        <v>3</v>
      </c>
      <c r="G33" s="5">
        <v>3</v>
      </c>
      <c r="H33" s="5">
        <v>3</v>
      </c>
      <c r="I33" s="6">
        <v>3</v>
      </c>
      <c r="J33" s="73">
        <f>SUM($C33:I33)</f>
        <v>21</v>
      </c>
      <c r="K33" s="66">
        <f t="shared" si="1"/>
        <v>7</v>
      </c>
      <c r="L33" s="77">
        <f t="shared" si="2"/>
        <v>1</v>
      </c>
      <c r="M33" s="66">
        <f t="shared" si="3"/>
        <v>0</v>
      </c>
      <c r="N33" s="77">
        <f t="shared" si="4"/>
        <v>0</v>
      </c>
      <c r="O33" s="66">
        <f t="shared" si="5"/>
        <v>0</v>
      </c>
      <c r="P33" s="77">
        <f t="shared" si="6"/>
        <v>0</v>
      </c>
    </row>
    <row r="34" spans="1:16" x14ac:dyDescent="0.25">
      <c r="A34" s="1"/>
      <c r="B34" s="65">
        <v>3</v>
      </c>
      <c r="C34" s="71">
        <f t="shared" ref="C34:J34" si="8">SUM(C10:C33)</f>
        <v>70</v>
      </c>
      <c r="D34" s="93">
        <f t="shared" si="8"/>
        <v>70</v>
      </c>
      <c r="E34" s="71">
        <f t="shared" si="8"/>
        <v>72</v>
      </c>
      <c r="F34" s="71">
        <f t="shared" si="8"/>
        <v>69</v>
      </c>
      <c r="G34" s="71">
        <f t="shared" si="8"/>
        <v>71</v>
      </c>
      <c r="H34" s="71">
        <f t="shared" si="8"/>
        <v>72</v>
      </c>
      <c r="I34" s="71">
        <f t="shared" si="8"/>
        <v>72</v>
      </c>
      <c r="J34" s="79">
        <f t="shared" si="8"/>
        <v>496</v>
      </c>
      <c r="K34" s="80">
        <f>SUM(K10:K33)*K8</f>
        <v>480</v>
      </c>
      <c r="L34" s="81">
        <f>+K34/$J$34</f>
        <v>0.967741935483871</v>
      </c>
      <c r="M34" s="82">
        <f>SUM(M10:M33)*M8</f>
        <v>16</v>
      </c>
      <c r="N34" s="81">
        <f>+M34/$J$34</f>
        <v>3.2258064516129031E-2</v>
      </c>
      <c r="O34" s="82">
        <f>SUM(O10:O33)*O8</f>
        <v>0</v>
      </c>
      <c r="P34" s="81">
        <f>+O34/$J$34</f>
        <v>0</v>
      </c>
    </row>
    <row r="35" spans="1:16" ht="16.5" x14ac:dyDescent="0.35">
      <c r="B35" s="65">
        <v>2</v>
      </c>
      <c r="C35" s="72">
        <f t="shared" ref="C35:I37" si="9">COUNTIF(C$10:C$33,$B34)</f>
        <v>22</v>
      </c>
      <c r="D35" s="94">
        <f t="shared" si="9"/>
        <v>22</v>
      </c>
      <c r="E35" s="72">
        <f t="shared" si="9"/>
        <v>24</v>
      </c>
      <c r="F35" s="72">
        <f t="shared" si="9"/>
        <v>21</v>
      </c>
      <c r="G35" s="72">
        <f t="shared" si="9"/>
        <v>23</v>
      </c>
      <c r="H35" s="72">
        <f t="shared" si="9"/>
        <v>24</v>
      </c>
      <c r="I35" s="72">
        <f t="shared" si="9"/>
        <v>24</v>
      </c>
      <c r="J35" s="75" t="e">
        <f>+J34/$A$33/J8</f>
        <v>#DIV/0!</v>
      </c>
      <c r="P35" s="71"/>
    </row>
    <row r="36" spans="1:16" ht="16.5" x14ac:dyDescent="0.35">
      <c r="B36" s="65">
        <v>1</v>
      </c>
      <c r="C36" s="72">
        <f t="shared" si="9"/>
        <v>2</v>
      </c>
      <c r="D36" s="94">
        <f t="shared" si="9"/>
        <v>2</v>
      </c>
      <c r="E36" s="72">
        <f t="shared" si="9"/>
        <v>0</v>
      </c>
      <c r="F36" s="72">
        <f t="shared" si="9"/>
        <v>3</v>
      </c>
      <c r="G36" s="72">
        <f t="shared" si="9"/>
        <v>1</v>
      </c>
      <c r="H36" s="72">
        <f t="shared" si="9"/>
        <v>0</v>
      </c>
      <c r="I36" s="72">
        <f t="shared" si="9"/>
        <v>0</v>
      </c>
      <c r="J36" s="76" t="s">
        <v>110</v>
      </c>
      <c r="K36" s="76"/>
      <c r="L36" s="76"/>
      <c r="P36" s="71"/>
    </row>
    <row r="37" spans="1:16" x14ac:dyDescent="0.25">
      <c r="B37" s="50"/>
      <c r="C37" s="72">
        <f t="shared" si="9"/>
        <v>0</v>
      </c>
      <c r="D37" s="94">
        <f t="shared" si="9"/>
        <v>0</v>
      </c>
      <c r="E37" s="72">
        <f t="shared" si="9"/>
        <v>0</v>
      </c>
      <c r="F37" s="72">
        <f t="shared" si="9"/>
        <v>0</v>
      </c>
      <c r="G37" s="72">
        <f t="shared" si="9"/>
        <v>0</v>
      </c>
      <c r="H37" s="72">
        <f t="shared" si="9"/>
        <v>0</v>
      </c>
      <c r="I37" s="72">
        <f t="shared" si="9"/>
        <v>0</v>
      </c>
      <c r="J37" s="67"/>
    </row>
    <row r="38" spans="1:16" x14ac:dyDescent="0.25">
      <c r="B38" s="51" t="s">
        <v>31</v>
      </c>
    </row>
    <row r="39" spans="1:16" x14ac:dyDescent="0.25">
      <c r="B39" s="50" t="s">
        <v>32</v>
      </c>
    </row>
    <row r="40" spans="1:16" x14ac:dyDescent="0.25">
      <c r="B40" s="50" t="s">
        <v>34</v>
      </c>
    </row>
    <row r="41" spans="1:16" x14ac:dyDescent="0.25">
      <c r="B41" s="50" t="s">
        <v>33</v>
      </c>
    </row>
  </sheetData>
  <mergeCells count="8">
    <mergeCell ref="K7:P7"/>
    <mergeCell ref="A4:A7"/>
    <mergeCell ref="B4:B7"/>
    <mergeCell ref="C4:G4"/>
    <mergeCell ref="H4:I4"/>
    <mergeCell ref="C5:G6"/>
    <mergeCell ref="H5:H8"/>
    <mergeCell ref="I5:I8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activeCell="B3" sqref="B3"/>
    </sheetView>
  </sheetViews>
  <sheetFormatPr defaultRowHeight="15" x14ac:dyDescent="0.25"/>
  <cols>
    <col min="1" max="1" width="6" style="12" customWidth="1"/>
    <col min="2" max="2" width="22.140625" style="12" bestFit="1" customWidth="1"/>
    <col min="3" max="3" width="8" style="12" customWidth="1"/>
    <col min="4" max="4" width="11" style="91" customWidth="1"/>
    <col min="5" max="5" width="11" style="12" customWidth="1"/>
    <col min="6" max="6" width="11.28515625" style="12" customWidth="1"/>
    <col min="7" max="7" width="12.140625" style="12" customWidth="1"/>
    <col min="8" max="9" width="11.85546875" style="12" customWidth="1"/>
    <col min="10" max="16384" width="9.140625" style="12"/>
  </cols>
  <sheetData>
    <row r="1" spans="1:14" ht="18.75" x14ac:dyDescent="0.3">
      <c r="A1" s="133" t="s">
        <v>116</v>
      </c>
      <c r="B1" s="18"/>
      <c r="C1" s="18"/>
      <c r="E1" s="18"/>
      <c r="F1" s="18"/>
      <c r="G1" s="18"/>
      <c r="H1" s="18"/>
      <c r="I1" s="18"/>
    </row>
    <row r="2" spans="1:14" ht="18.75" x14ac:dyDescent="0.3">
      <c r="A2" s="23" t="s">
        <v>161</v>
      </c>
      <c r="B2" s="18"/>
      <c r="C2" s="18"/>
      <c r="E2" s="18"/>
      <c r="F2" s="18"/>
      <c r="G2" s="18"/>
      <c r="H2" s="18"/>
      <c r="I2" s="18"/>
    </row>
    <row r="3" spans="1:14" s="100" customFormat="1" ht="19.5" thickBot="1" x14ac:dyDescent="0.35">
      <c r="A3" s="25"/>
      <c r="B3" s="98" t="s">
        <v>168</v>
      </c>
      <c r="C3" s="99"/>
      <c r="D3" s="99"/>
      <c r="E3" s="99"/>
      <c r="F3" s="99"/>
      <c r="G3" s="99" t="s">
        <v>114</v>
      </c>
      <c r="H3" s="99"/>
      <c r="J3" s="99"/>
      <c r="K3" s="99"/>
      <c r="L3" s="99"/>
      <c r="M3" s="99"/>
      <c r="N3" s="99"/>
    </row>
    <row r="4" spans="1:14" s="44" customFormat="1" ht="25.5" customHeight="1" thickBot="1" x14ac:dyDescent="0.3">
      <c r="A4" s="172" t="s">
        <v>13</v>
      </c>
      <c r="B4" s="170" t="s">
        <v>12</v>
      </c>
      <c r="C4" s="198" t="s">
        <v>104</v>
      </c>
      <c r="D4" s="198"/>
      <c r="E4" s="198"/>
      <c r="F4" s="198"/>
      <c r="G4" s="199"/>
      <c r="H4" s="200" t="s">
        <v>29</v>
      </c>
      <c r="I4" s="201"/>
    </row>
    <row r="5" spans="1:14" s="41" customFormat="1" ht="15" customHeight="1" x14ac:dyDescent="0.2">
      <c r="A5" s="173"/>
      <c r="B5" s="178"/>
      <c r="C5" s="182" t="s">
        <v>105</v>
      </c>
      <c r="D5" s="183"/>
      <c r="E5" s="183"/>
      <c r="F5" s="183"/>
      <c r="G5" s="184"/>
      <c r="H5" s="173" t="s">
        <v>30</v>
      </c>
      <c r="I5" s="175" t="s">
        <v>72</v>
      </c>
    </row>
    <row r="6" spans="1:14" s="41" customFormat="1" ht="12.75" customHeight="1" x14ac:dyDescent="0.2">
      <c r="A6" s="173"/>
      <c r="B6" s="178"/>
      <c r="C6" s="185"/>
      <c r="D6" s="186"/>
      <c r="E6" s="186"/>
      <c r="F6" s="186"/>
      <c r="G6" s="187"/>
      <c r="H6" s="173"/>
      <c r="I6" s="175"/>
    </row>
    <row r="7" spans="1:14" s="41" customFormat="1" ht="56.25" customHeight="1" x14ac:dyDescent="0.2">
      <c r="A7" s="173"/>
      <c r="B7" s="178"/>
      <c r="C7" s="134" t="s">
        <v>73</v>
      </c>
      <c r="D7" s="92" t="s">
        <v>74</v>
      </c>
      <c r="E7" s="59" t="s">
        <v>18</v>
      </c>
      <c r="F7" s="59" t="s">
        <v>17</v>
      </c>
      <c r="G7" s="135" t="s">
        <v>75</v>
      </c>
      <c r="H7" s="173"/>
      <c r="I7" s="175"/>
    </row>
    <row r="8" spans="1:14" s="44" customFormat="1" ht="24" x14ac:dyDescent="0.25">
      <c r="A8" s="42"/>
      <c r="B8" s="103"/>
      <c r="C8" s="108" t="s">
        <v>71</v>
      </c>
      <c r="D8" s="84" t="s">
        <v>71</v>
      </c>
      <c r="E8" s="36" t="s">
        <v>71</v>
      </c>
      <c r="F8" s="36" t="s">
        <v>71</v>
      </c>
      <c r="G8" s="37" t="s">
        <v>71</v>
      </c>
      <c r="H8" s="173"/>
      <c r="I8" s="175"/>
    </row>
    <row r="9" spans="1:14" s="44" customFormat="1" ht="12.75" thickBot="1" x14ac:dyDescent="0.3">
      <c r="A9" s="45">
        <v>1</v>
      </c>
      <c r="B9" s="104">
        <v>2</v>
      </c>
      <c r="C9" s="45">
        <v>3</v>
      </c>
      <c r="D9" s="85">
        <v>4</v>
      </c>
      <c r="E9" s="46">
        <v>5</v>
      </c>
      <c r="F9" s="46">
        <v>6</v>
      </c>
      <c r="G9" s="47">
        <v>7</v>
      </c>
      <c r="H9" s="45">
        <v>8</v>
      </c>
      <c r="I9" s="47">
        <f t="shared" ref="I9" si="0">+H9+1</f>
        <v>9</v>
      </c>
    </row>
    <row r="10" spans="1:14" x14ac:dyDescent="0.25">
      <c r="A10" s="1" t="s">
        <v>115</v>
      </c>
      <c r="B10" s="123" t="s">
        <v>109</v>
      </c>
      <c r="C10" s="124">
        <f>+C13+C12+C11</f>
        <v>24</v>
      </c>
      <c r="D10" s="124">
        <f>+D13+D12+D11</f>
        <v>24</v>
      </c>
      <c r="E10" s="124">
        <f t="shared" ref="E10:I10" si="1">+E13+E12+E11</f>
        <v>24</v>
      </c>
      <c r="F10" s="124">
        <f t="shared" si="1"/>
        <v>24</v>
      </c>
      <c r="G10" s="132">
        <f t="shared" si="1"/>
        <v>24</v>
      </c>
      <c r="H10" s="124">
        <f t="shared" si="1"/>
        <v>24</v>
      </c>
      <c r="I10" s="132">
        <f t="shared" si="1"/>
        <v>24</v>
      </c>
    </row>
    <row r="11" spans="1:14" x14ac:dyDescent="0.25">
      <c r="A11" s="1"/>
      <c r="B11" s="105">
        <v>3</v>
      </c>
      <c r="C11" s="112">
        <f>+Мониторинг_образ!C35</f>
        <v>22</v>
      </c>
      <c r="D11" s="72">
        <f>+Мониторинг_образ!D35</f>
        <v>22</v>
      </c>
      <c r="E11" s="72">
        <f>+Мониторинг_образ!E35</f>
        <v>24</v>
      </c>
      <c r="F11" s="72">
        <f>+Мониторинг_образ!F35</f>
        <v>21</v>
      </c>
      <c r="G11" s="113">
        <f>+Мониторинг_образ!G35</f>
        <v>23</v>
      </c>
      <c r="H11" s="112">
        <f>+Мониторинг_образ!H35</f>
        <v>24</v>
      </c>
      <c r="I11" s="113">
        <f>+Мониторинг_образ!I35</f>
        <v>24</v>
      </c>
    </row>
    <row r="12" spans="1:14" x14ac:dyDescent="0.25">
      <c r="A12" s="1"/>
      <c r="B12" s="105">
        <v>2</v>
      </c>
      <c r="C12" s="112">
        <f>+Мониторинг_образ!C36</f>
        <v>2</v>
      </c>
      <c r="D12" s="72">
        <f>+Мониторинг_образ!D36</f>
        <v>2</v>
      </c>
      <c r="E12" s="72">
        <f>+Мониторинг_образ!E36</f>
        <v>0</v>
      </c>
      <c r="F12" s="72">
        <f>+Мониторинг_образ!F36</f>
        <v>3</v>
      </c>
      <c r="G12" s="113">
        <f>+Мониторинг_образ!G36</f>
        <v>1</v>
      </c>
      <c r="H12" s="112">
        <f>+Мониторинг_образ!H36</f>
        <v>0</v>
      </c>
      <c r="I12" s="113">
        <f>+Мониторинг_образ!I36</f>
        <v>0</v>
      </c>
    </row>
    <row r="13" spans="1:14" x14ac:dyDescent="0.25">
      <c r="B13" s="105">
        <v>1</v>
      </c>
      <c r="C13" s="112">
        <f>+Мониторинг_образ!C37</f>
        <v>0</v>
      </c>
      <c r="D13" s="72">
        <f>+Мониторинг_образ!D37</f>
        <v>0</v>
      </c>
      <c r="E13" s="72">
        <f>+Мониторинг_образ!E37</f>
        <v>0</v>
      </c>
      <c r="F13" s="72">
        <f>+Мониторинг_образ!F37</f>
        <v>0</v>
      </c>
      <c r="G13" s="113">
        <f>+Мониторинг_образ!G37</f>
        <v>0</v>
      </c>
      <c r="H13" s="112">
        <f>+Мониторинг_образ!H37</f>
        <v>0</v>
      </c>
      <c r="I13" s="113">
        <f>+Мониторинг_образ!I37</f>
        <v>0</v>
      </c>
    </row>
    <row r="14" spans="1:14" x14ac:dyDescent="0.25">
      <c r="B14" s="106">
        <v>3</v>
      </c>
      <c r="C14" s="137">
        <f>+C11/C$10</f>
        <v>0.91666666666666663</v>
      </c>
      <c r="D14" s="102">
        <f t="shared" ref="D14:I14" si="2">+D11/D$10</f>
        <v>0.91666666666666663</v>
      </c>
      <c r="E14" s="102">
        <f t="shared" si="2"/>
        <v>1</v>
      </c>
      <c r="F14" s="102">
        <f t="shared" si="2"/>
        <v>0.875</v>
      </c>
      <c r="G14" s="115">
        <f t="shared" si="2"/>
        <v>0.95833333333333337</v>
      </c>
      <c r="H14" s="114">
        <f t="shared" si="2"/>
        <v>1</v>
      </c>
      <c r="I14" s="115">
        <f t="shared" si="2"/>
        <v>1</v>
      </c>
    </row>
    <row r="15" spans="1:14" x14ac:dyDescent="0.25">
      <c r="B15" s="106">
        <v>2</v>
      </c>
      <c r="C15" s="137">
        <f t="shared" ref="C15:I16" si="3">+C12/C$10</f>
        <v>8.3333333333333329E-2</v>
      </c>
      <c r="D15" s="102">
        <f t="shared" si="3"/>
        <v>8.3333333333333329E-2</v>
      </c>
      <c r="E15" s="102">
        <f t="shared" si="3"/>
        <v>0</v>
      </c>
      <c r="F15" s="102">
        <f t="shared" si="3"/>
        <v>0.125</v>
      </c>
      <c r="G15" s="115">
        <f t="shared" si="3"/>
        <v>4.1666666666666664E-2</v>
      </c>
      <c r="H15" s="114">
        <f t="shared" si="3"/>
        <v>0</v>
      </c>
      <c r="I15" s="115">
        <f t="shared" si="3"/>
        <v>0</v>
      </c>
    </row>
    <row r="16" spans="1:14" ht="15.75" thickBot="1" x14ac:dyDescent="0.3">
      <c r="B16" s="106">
        <v>1</v>
      </c>
      <c r="C16" s="138">
        <f t="shared" si="3"/>
        <v>0</v>
      </c>
      <c r="D16" s="117">
        <f t="shared" si="3"/>
        <v>0</v>
      </c>
      <c r="E16" s="117">
        <f t="shared" si="3"/>
        <v>0</v>
      </c>
      <c r="F16" s="117">
        <f t="shared" si="3"/>
        <v>0</v>
      </c>
      <c r="G16" s="118">
        <f t="shared" si="3"/>
        <v>0</v>
      </c>
      <c r="H16" s="116">
        <f t="shared" si="3"/>
        <v>0</v>
      </c>
      <c r="I16" s="118">
        <f t="shared" si="3"/>
        <v>0</v>
      </c>
    </row>
    <row r="17" spans="2:4" x14ac:dyDescent="0.25">
      <c r="D17" s="12"/>
    </row>
    <row r="18" spans="2:4" x14ac:dyDescent="0.25">
      <c r="D18" s="12"/>
    </row>
    <row r="19" spans="2:4" x14ac:dyDescent="0.25">
      <c r="D19" s="12"/>
    </row>
    <row r="20" spans="2:4" x14ac:dyDescent="0.25">
      <c r="B20" s="51" t="s">
        <v>31</v>
      </c>
      <c r="D20" s="12"/>
    </row>
    <row r="21" spans="2:4" x14ac:dyDescent="0.25">
      <c r="B21" s="50" t="s">
        <v>32</v>
      </c>
      <c r="D21" s="12"/>
    </row>
    <row r="22" spans="2:4" x14ac:dyDescent="0.25">
      <c r="B22" s="50" t="s">
        <v>34</v>
      </c>
      <c r="D22" s="12"/>
    </row>
    <row r="23" spans="2:4" x14ac:dyDescent="0.25">
      <c r="B23" s="50" t="s">
        <v>33</v>
      </c>
      <c r="D23" s="12"/>
    </row>
    <row r="24" spans="2:4" x14ac:dyDescent="0.25">
      <c r="D24" s="12"/>
    </row>
  </sheetData>
  <mergeCells count="7">
    <mergeCell ref="A4:A7"/>
    <mergeCell ref="B4:B7"/>
    <mergeCell ref="C5:G6"/>
    <mergeCell ref="I5:I8"/>
    <mergeCell ref="C4:G4"/>
    <mergeCell ref="H4:I4"/>
    <mergeCell ref="H5:H8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="90" zoomScaleNormal="90" workbookViewId="0">
      <selection activeCell="G43" sqref="G43"/>
    </sheetView>
  </sheetViews>
  <sheetFormatPr defaultRowHeight="15" x14ac:dyDescent="0.25"/>
  <cols>
    <col min="1" max="1" width="6" style="12" customWidth="1"/>
    <col min="2" max="2" width="22.140625" style="12" bestFit="1" customWidth="1"/>
    <col min="3" max="3" width="10.42578125" style="12" customWidth="1"/>
    <col min="4" max="4" width="10.85546875" style="12" customWidth="1"/>
    <col min="5" max="5" width="11.85546875" style="12" customWidth="1"/>
    <col min="6" max="6" width="11.7109375" style="12" customWidth="1"/>
    <col min="7" max="7" width="16.140625" style="12" customWidth="1"/>
    <col min="8" max="8" width="12.42578125" style="12" customWidth="1"/>
    <col min="9" max="9" width="12.140625" style="12" customWidth="1"/>
    <col min="10" max="10" width="11" style="12" customWidth="1"/>
    <col min="11" max="11" width="10.140625" style="12" customWidth="1"/>
    <col min="12" max="13" width="11.85546875" style="86" customWidth="1"/>
    <col min="14" max="14" width="9.140625" style="12"/>
    <col min="15" max="15" width="7.5703125" style="12" bestFit="1" customWidth="1"/>
    <col min="16" max="16" width="7.7109375" style="12" customWidth="1"/>
    <col min="17" max="17" width="9.5703125" style="12" bestFit="1" customWidth="1"/>
    <col min="18" max="18" width="7.42578125" style="12" bestFit="1" customWidth="1"/>
    <col min="19" max="19" width="8.42578125" style="12" bestFit="1" customWidth="1"/>
    <col min="20" max="20" width="6.42578125" style="12" bestFit="1" customWidth="1"/>
    <col min="21" max="16384" width="9.140625" style="12"/>
  </cols>
  <sheetData>
    <row r="1" spans="1:20" ht="22.5" x14ac:dyDescent="0.3">
      <c r="A1" s="16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87"/>
      <c r="M1" s="87"/>
    </row>
    <row r="2" spans="1:20" ht="18.75" x14ac:dyDescent="0.3">
      <c r="A2" s="23" t="s">
        <v>169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87"/>
      <c r="M2" s="87"/>
    </row>
    <row r="3" spans="1:20" ht="19.5" thickBot="1" x14ac:dyDescent="0.35">
      <c r="A3" s="24" t="s">
        <v>70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87"/>
      <c r="M3" s="87"/>
    </row>
    <row r="4" spans="1:20" s="44" customFormat="1" ht="25.5" customHeight="1" x14ac:dyDescent="0.2">
      <c r="A4" s="172" t="s">
        <v>13</v>
      </c>
      <c r="B4" s="170" t="s">
        <v>12</v>
      </c>
      <c r="C4" s="196" t="s">
        <v>104</v>
      </c>
      <c r="D4" s="196"/>
      <c r="E4" s="196"/>
      <c r="F4" s="196"/>
      <c r="G4" s="196"/>
      <c r="H4" s="196"/>
      <c r="I4" s="196"/>
      <c r="J4" s="196"/>
      <c r="K4" s="196"/>
      <c r="L4" s="202" t="s">
        <v>29</v>
      </c>
      <c r="M4" s="203"/>
      <c r="N4" s="41"/>
      <c r="O4" s="41"/>
      <c r="P4" s="41"/>
      <c r="Q4" s="41"/>
      <c r="R4" s="41"/>
      <c r="S4" s="41"/>
      <c r="T4" s="41"/>
    </row>
    <row r="5" spans="1:20" s="41" customFormat="1" ht="15" customHeight="1" x14ac:dyDescent="0.2">
      <c r="A5" s="173"/>
      <c r="B5" s="171"/>
      <c r="C5" s="171" t="s">
        <v>106</v>
      </c>
      <c r="D5" s="171"/>
      <c r="E5" s="171"/>
      <c r="F5" s="171"/>
      <c r="G5" s="171"/>
      <c r="H5" s="171"/>
      <c r="I5" s="171"/>
      <c r="J5" s="171"/>
      <c r="K5" s="171"/>
      <c r="L5" s="204" t="s">
        <v>30</v>
      </c>
      <c r="M5" s="205" t="s">
        <v>72</v>
      </c>
    </row>
    <row r="6" spans="1:20" s="41" customFormat="1" ht="12.75" customHeight="1" x14ac:dyDescent="0.2">
      <c r="A6" s="173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204"/>
      <c r="M6" s="205"/>
    </row>
    <row r="7" spans="1:20" s="41" customFormat="1" ht="80.25" customHeight="1" x14ac:dyDescent="0.2">
      <c r="A7" s="173"/>
      <c r="B7" s="171"/>
      <c r="C7" s="59" t="s">
        <v>76</v>
      </c>
      <c r="D7" s="59" t="s">
        <v>77</v>
      </c>
      <c r="E7" s="59" t="s">
        <v>78</v>
      </c>
      <c r="F7" s="59" t="s">
        <v>79</v>
      </c>
      <c r="G7" s="59" t="s">
        <v>80</v>
      </c>
      <c r="H7" s="59" t="s">
        <v>81</v>
      </c>
      <c r="I7" s="59" t="s">
        <v>82</v>
      </c>
      <c r="J7" s="59" t="s">
        <v>83</v>
      </c>
      <c r="K7" s="59" t="s">
        <v>84</v>
      </c>
      <c r="L7" s="204"/>
      <c r="M7" s="205"/>
      <c r="N7" s="83" t="s">
        <v>107</v>
      </c>
      <c r="O7" s="167" t="s">
        <v>108</v>
      </c>
      <c r="P7" s="167"/>
      <c r="Q7" s="167"/>
      <c r="R7" s="167"/>
      <c r="S7" s="167"/>
      <c r="T7" s="167"/>
    </row>
    <row r="8" spans="1:20" s="44" customFormat="1" ht="12" x14ac:dyDescent="0.25">
      <c r="A8" s="42"/>
      <c r="B8" s="43"/>
      <c r="C8" s="36" t="s">
        <v>71</v>
      </c>
      <c r="D8" s="36" t="s">
        <v>71</v>
      </c>
      <c r="E8" s="36" t="s">
        <v>71</v>
      </c>
      <c r="F8" s="36" t="s">
        <v>71</v>
      </c>
      <c r="G8" s="36" t="s">
        <v>71</v>
      </c>
      <c r="H8" s="36" t="s">
        <v>71</v>
      </c>
      <c r="I8" s="36" t="s">
        <v>71</v>
      </c>
      <c r="J8" s="36" t="s">
        <v>71</v>
      </c>
      <c r="K8" s="36" t="s">
        <v>71</v>
      </c>
      <c r="L8" s="204"/>
      <c r="M8" s="205"/>
      <c r="N8" s="69">
        <v>10</v>
      </c>
      <c r="O8" s="64">
        <v>3</v>
      </c>
      <c r="P8" s="64" t="s">
        <v>112</v>
      </c>
      <c r="Q8" s="64">
        <v>2</v>
      </c>
      <c r="R8" s="64" t="s">
        <v>112</v>
      </c>
      <c r="S8" s="64">
        <v>1</v>
      </c>
      <c r="T8" s="64" t="s">
        <v>112</v>
      </c>
    </row>
    <row r="9" spans="1:20" s="44" customFormat="1" ht="12.75" thickBot="1" x14ac:dyDescent="0.3">
      <c r="A9" s="45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88">
        <f t="shared" ref="L9:M9" si="0">+K9+1</f>
        <v>12</v>
      </c>
      <c r="M9" s="89">
        <f t="shared" si="0"/>
        <v>13</v>
      </c>
      <c r="N9" s="70"/>
    </row>
    <row r="10" spans="1:20" s="13" customFormat="1" x14ac:dyDescent="0.25">
      <c r="A10" s="7">
        <v>1</v>
      </c>
      <c r="B10" s="52" t="str">
        <f>+'1-Промеж_рез'!B16</f>
        <v>Белибоу Ваня</v>
      </c>
      <c r="C10" s="8">
        <f>+Мониторинг_образ!D10</f>
        <v>2</v>
      </c>
      <c r="D10" s="8">
        <v>3</v>
      </c>
      <c r="E10" s="8">
        <v>3</v>
      </c>
      <c r="F10" s="8">
        <v>3</v>
      </c>
      <c r="G10" s="8">
        <v>3</v>
      </c>
      <c r="H10" s="8">
        <v>2</v>
      </c>
      <c r="I10" s="8">
        <v>3</v>
      </c>
      <c r="J10" s="8">
        <v>2</v>
      </c>
      <c r="K10" s="97">
        <f>SUM(C10:J10)/8</f>
        <v>2.625</v>
      </c>
      <c r="L10" s="95">
        <v>3</v>
      </c>
      <c r="M10" s="96">
        <v>3</v>
      </c>
      <c r="N10" s="73">
        <f>SUM($C10:J10,L10:M10)</f>
        <v>27</v>
      </c>
      <c r="O10" s="66">
        <f>COUNTIF($C10:$J10,O$8)+COUNTIF($L10:$M10,O$8)</f>
        <v>7</v>
      </c>
      <c r="P10" s="77">
        <f>+O10/$N$8</f>
        <v>0.7</v>
      </c>
      <c r="Q10" s="66">
        <f>COUNTIF($C10:$J10,Q$8)+COUNTIF($L10:$M10,Q$8)</f>
        <v>3</v>
      </c>
      <c r="R10" s="77">
        <f>+Q10/$N$8</f>
        <v>0.3</v>
      </c>
      <c r="S10" s="66">
        <f>COUNTIF($C10:$J10,S$8)+COUNTIF($L10:$M10,S$8)</f>
        <v>0</v>
      </c>
      <c r="T10" s="77">
        <f>+S10/$N$8</f>
        <v>0</v>
      </c>
    </row>
    <row r="11" spans="1:20" s="13" customFormat="1" x14ac:dyDescent="0.25">
      <c r="A11" s="3">
        <f>+A10+1</f>
        <v>2</v>
      </c>
      <c r="B11" s="52" t="str">
        <f>+'1-Промеж_рез'!B17</f>
        <v>Бережных София</v>
      </c>
      <c r="C11" s="8">
        <f>+Мониторинг_образ!D11</f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97">
        <f t="shared" ref="K11:K32" si="1">SUM(C11:J11)/8</f>
        <v>3</v>
      </c>
      <c r="L11" s="95">
        <v>3</v>
      </c>
      <c r="M11" s="96">
        <v>3</v>
      </c>
      <c r="N11" s="73">
        <f>SUM($C11:J11,L11:M11)</f>
        <v>30</v>
      </c>
      <c r="O11" s="66">
        <f t="shared" ref="O11:O32" si="2">COUNTIF($C11:$J11,O$8)+COUNTIF($L11:$M11,O$8)</f>
        <v>10</v>
      </c>
      <c r="P11" s="77">
        <f t="shared" ref="P11:P32" si="3">+O11/$N$8</f>
        <v>1</v>
      </c>
      <c r="Q11" s="66">
        <f t="shared" ref="Q11:Q32" si="4">COUNTIF($C11:$J11,Q$8)+COUNTIF($L11:$M11,Q$8)</f>
        <v>0</v>
      </c>
      <c r="R11" s="77">
        <f t="shared" ref="R11:R32" si="5">+Q11/$N$8</f>
        <v>0</v>
      </c>
      <c r="S11" s="66">
        <f t="shared" ref="S11:S32" si="6">COUNTIF($C11:$J11,S$8)+COUNTIF($L11:$M11,S$8)</f>
        <v>0</v>
      </c>
      <c r="T11" s="77">
        <f t="shared" ref="T11:T32" si="7">+S11/$N$8</f>
        <v>0</v>
      </c>
    </row>
    <row r="12" spans="1:20" s="13" customFormat="1" x14ac:dyDescent="0.25">
      <c r="A12" s="3">
        <f t="shared" ref="A12:A32" si="8">+A11+1</f>
        <v>3</v>
      </c>
      <c r="B12" s="52" t="str">
        <f>+'1-Промеж_рез'!B18</f>
        <v>Бушуев Кирилл</v>
      </c>
      <c r="C12" s="8" t="e">
        <f>+Мониторинг_образ!#REF!</f>
        <v>#REF!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97" t="e">
        <f t="shared" si="1"/>
        <v>#REF!</v>
      </c>
      <c r="L12" s="95">
        <v>3</v>
      </c>
      <c r="M12" s="96">
        <v>3</v>
      </c>
      <c r="N12" s="73" t="e">
        <f>SUM($C12:J12,L12:M12)</f>
        <v>#REF!</v>
      </c>
      <c r="O12" s="66">
        <f t="shared" si="2"/>
        <v>9</v>
      </c>
      <c r="P12" s="77">
        <f t="shared" si="3"/>
        <v>0.9</v>
      </c>
      <c r="Q12" s="66">
        <f t="shared" si="4"/>
        <v>0</v>
      </c>
      <c r="R12" s="77">
        <f t="shared" si="5"/>
        <v>0</v>
      </c>
      <c r="S12" s="66">
        <f t="shared" si="6"/>
        <v>0</v>
      </c>
      <c r="T12" s="77">
        <f t="shared" si="7"/>
        <v>0</v>
      </c>
    </row>
    <row r="13" spans="1:20" s="13" customFormat="1" x14ac:dyDescent="0.25">
      <c r="A13" s="3">
        <f t="shared" si="8"/>
        <v>4</v>
      </c>
      <c r="B13" s="52" t="str">
        <f>+'1-Промеж_рез'!B19</f>
        <v>Васильева Милослава</v>
      </c>
      <c r="C13" s="8">
        <f>+Мониторинг_образ!D12</f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97">
        <f t="shared" si="1"/>
        <v>3</v>
      </c>
      <c r="L13" s="95">
        <v>3</v>
      </c>
      <c r="M13" s="96">
        <v>3</v>
      </c>
      <c r="N13" s="73">
        <f>SUM($C13:J13,L13:M13)</f>
        <v>30</v>
      </c>
      <c r="O13" s="66">
        <f t="shared" si="2"/>
        <v>10</v>
      </c>
      <c r="P13" s="77">
        <f t="shared" si="3"/>
        <v>1</v>
      </c>
      <c r="Q13" s="66">
        <f t="shared" si="4"/>
        <v>0</v>
      </c>
      <c r="R13" s="77">
        <f t="shared" si="5"/>
        <v>0</v>
      </c>
      <c r="S13" s="66">
        <f t="shared" si="6"/>
        <v>0</v>
      </c>
      <c r="T13" s="77">
        <f t="shared" si="7"/>
        <v>0</v>
      </c>
    </row>
    <row r="14" spans="1:20" s="13" customFormat="1" x14ac:dyDescent="0.25">
      <c r="A14" s="3">
        <f t="shared" si="8"/>
        <v>5</v>
      </c>
      <c r="B14" s="52" t="str">
        <f>+'1-Промеж_рез'!B20</f>
        <v>Васильчук Софья</v>
      </c>
      <c r="C14" s="8">
        <f>+Мониторинг_образ!D13</f>
        <v>3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97">
        <f t="shared" si="1"/>
        <v>3</v>
      </c>
      <c r="L14" s="95">
        <v>3</v>
      </c>
      <c r="M14" s="96">
        <v>3</v>
      </c>
      <c r="N14" s="73">
        <f>SUM($C14:J14,L14:M14)</f>
        <v>30</v>
      </c>
      <c r="O14" s="66">
        <f t="shared" si="2"/>
        <v>10</v>
      </c>
      <c r="P14" s="77">
        <f t="shared" si="3"/>
        <v>1</v>
      </c>
      <c r="Q14" s="66">
        <f t="shared" si="4"/>
        <v>0</v>
      </c>
      <c r="R14" s="77">
        <f t="shared" si="5"/>
        <v>0</v>
      </c>
      <c r="S14" s="66">
        <f t="shared" si="6"/>
        <v>0</v>
      </c>
      <c r="T14" s="77">
        <f t="shared" si="7"/>
        <v>0</v>
      </c>
    </row>
    <row r="15" spans="1:20" s="13" customFormat="1" x14ac:dyDescent="0.25">
      <c r="A15" s="3">
        <f t="shared" si="8"/>
        <v>6</v>
      </c>
      <c r="B15" s="52" t="str">
        <f>+'1-Промеж_рез'!B21</f>
        <v>Елфимов Саша</v>
      </c>
      <c r="C15" s="8">
        <f>+Мониторинг_образ!D14</f>
        <v>2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97">
        <f t="shared" si="1"/>
        <v>2.875</v>
      </c>
      <c r="L15" s="95">
        <v>3</v>
      </c>
      <c r="M15" s="96">
        <v>3</v>
      </c>
      <c r="N15" s="73">
        <f>SUM($C15:J15,L15:M15)</f>
        <v>29</v>
      </c>
      <c r="O15" s="66">
        <f t="shared" si="2"/>
        <v>9</v>
      </c>
      <c r="P15" s="77">
        <f t="shared" si="3"/>
        <v>0.9</v>
      </c>
      <c r="Q15" s="66">
        <f t="shared" si="4"/>
        <v>1</v>
      </c>
      <c r="R15" s="77">
        <f t="shared" si="5"/>
        <v>0.1</v>
      </c>
      <c r="S15" s="66">
        <f t="shared" si="6"/>
        <v>0</v>
      </c>
      <c r="T15" s="77">
        <f t="shared" si="7"/>
        <v>0</v>
      </c>
    </row>
    <row r="16" spans="1:20" s="13" customFormat="1" x14ac:dyDescent="0.25">
      <c r="A16" s="3">
        <f t="shared" si="8"/>
        <v>7</v>
      </c>
      <c r="B16" s="52" t="str">
        <f>+'1-Промеж_рез'!B22</f>
        <v>Загретднова Вероника</v>
      </c>
      <c r="C16" s="8">
        <f>+Мониторинг_образ!D15</f>
        <v>3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97">
        <f t="shared" si="1"/>
        <v>3</v>
      </c>
      <c r="L16" s="95">
        <v>3</v>
      </c>
      <c r="M16" s="96">
        <v>3</v>
      </c>
      <c r="N16" s="73">
        <f>SUM($C16:J16,L16:M16)</f>
        <v>30</v>
      </c>
      <c r="O16" s="66">
        <f t="shared" si="2"/>
        <v>10</v>
      </c>
      <c r="P16" s="77">
        <f t="shared" si="3"/>
        <v>1</v>
      </c>
      <c r="Q16" s="66">
        <f t="shared" si="4"/>
        <v>0</v>
      </c>
      <c r="R16" s="77">
        <f t="shared" si="5"/>
        <v>0</v>
      </c>
      <c r="S16" s="66">
        <f t="shared" si="6"/>
        <v>0</v>
      </c>
      <c r="T16" s="77">
        <f t="shared" si="7"/>
        <v>0</v>
      </c>
    </row>
    <row r="17" spans="1:26" s="13" customFormat="1" x14ac:dyDescent="0.25">
      <c r="A17" s="3">
        <f t="shared" si="8"/>
        <v>8</v>
      </c>
      <c r="B17" s="52" t="str">
        <f>+'1-Промеж_рез'!B23</f>
        <v>Ибрагимов Никита</v>
      </c>
      <c r="C17" s="8">
        <f>+Мониторинг_образ!D16</f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97">
        <f t="shared" si="1"/>
        <v>3</v>
      </c>
      <c r="L17" s="95">
        <v>3</v>
      </c>
      <c r="M17" s="96">
        <v>3</v>
      </c>
      <c r="N17" s="73">
        <f>SUM($C17:J17,L17:M17)</f>
        <v>30</v>
      </c>
      <c r="O17" s="66">
        <f t="shared" si="2"/>
        <v>10</v>
      </c>
      <c r="P17" s="77">
        <f t="shared" si="3"/>
        <v>1</v>
      </c>
      <c r="Q17" s="66">
        <f t="shared" si="4"/>
        <v>0</v>
      </c>
      <c r="R17" s="77">
        <f t="shared" si="5"/>
        <v>0</v>
      </c>
      <c r="S17" s="66">
        <f t="shared" si="6"/>
        <v>0</v>
      </c>
      <c r="T17" s="77">
        <f t="shared" si="7"/>
        <v>0</v>
      </c>
    </row>
    <row r="18" spans="1:26" s="13" customFormat="1" x14ac:dyDescent="0.25">
      <c r="A18" s="3">
        <f t="shared" si="8"/>
        <v>9</v>
      </c>
      <c r="B18" s="52" t="str">
        <f>+'1-Промеж_рез'!B24</f>
        <v>Караваев Иосиф</v>
      </c>
      <c r="C18" s="8">
        <f>+Мониторинг_образ!D17</f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97">
        <f t="shared" si="1"/>
        <v>3</v>
      </c>
      <c r="L18" s="95">
        <v>3</v>
      </c>
      <c r="M18" s="96">
        <v>2</v>
      </c>
      <c r="N18" s="73">
        <f>SUM($C18:J18,L18:M18)</f>
        <v>29</v>
      </c>
      <c r="O18" s="66">
        <f t="shared" si="2"/>
        <v>9</v>
      </c>
      <c r="P18" s="77">
        <f t="shared" si="3"/>
        <v>0.9</v>
      </c>
      <c r="Q18" s="66">
        <f t="shared" si="4"/>
        <v>1</v>
      </c>
      <c r="R18" s="77">
        <f t="shared" si="5"/>
        <v>0.1</v>
      </c>
      <c r="S18" s="66">
        <f t="shared" si="6"/>
        <v>0</v>
      </c>
      <c r="T18" s="77">
        <f t="shared" si="7"/>
        <v>0</v>
      </c>
    </row>
    <row r="19" spans="1:26" s="13" customFormat="1" x14ac:dyDescent="0.25">
      <c r="A19" s="3">
        <f t="shared" si="8"/>
        <v>10</v>
      </c>
      <c r="B19" s="52" t="str">
        <f>+'1-Промеж_рез'!B25</f>
        <v>Коваленко Архип</v>
      </c>
      <c r="C19" s="8">
        <f>+Мониторинг_образ!D18</f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97">
        <f t="shared" si="1"/>
        <v>3</v>
      </c>
      <c r="L19" s="95">
        <v>3</v>
      </c>
      <c r="M19" s="96">
        <v>3</v>
      </c>
      <c r="N19" s="73">
        <f>SUM($C19:J19,L19:M19)</f>
        <v>30</v>
      </c>
      <c r="O19" s="66">
        <f t="shared" si="2"/>
        <v>10</v>
      </c>
      <c r="P19" s="77">
        <f t="shared" si="3"/>
        <v>1</v>
      </c>
      <c r="Q19" s="66">
        <f t="shared" si="4"/>
        <v>0</v>
      </c>
      <c r="R19" s="77">
        <f t="shared" si="5"/>
        <v>0</v>
      </c>
      <c r="S19" s="66">
        <f t="shared" si="6"/>
        <v>0</v>
      </c>
      <c r="T19" s="77">
        <f t="shared" si="7"/>
        <v>0</v>
      </c>
    </row>
    <row r="20" spans="1:26" s="13" customFormat="1" ht="30" x14ac:dyDescent="0.25">
      <c r="A20" s="3">
        <f t="shared" si="8"/>
        <v>11</v>
      </c>
      <c r="B20" s="52" t="str">
        <f>+'1-Промеж_рез'!B26</f>
        <v>Крашенинникова Василиса</v>
      </c>
      <c r="C20" s="8">
        <f>+Мониторинг_образ!D19</f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97">
        <f t="shared" si="1"/>
        <v>3</v>
      </c>
      <c r="L20" s="95">
        <v>3</v>
      </c>
      <c r="M20" s="96">
        <v>3</v>
      </c>
      <c r="N20" s="73">
        <f>SUM($C20:J20,L20:M20)</f>
        <v>30</v>
      </c>
      <c r="O20" s="66">
        <f t="shared" si="2"/>
        <v>10</v>
      </c>
      <c r="P20" s="77">
        <f t="shared" si="3"/>
        <v>1</v>
      </c>
      <c r="Q20" s="66">
        <f t="shared" si="4"/>
        <v>0</v>
      </c>
      <c r="R20" s="77">
        <f t="shared" si="5"/>
        <v>0</v>
      </c>
      <c r="S20" s="66">
        <f t="shared" si="6"/>
        <v>0</v>
      </c>
      <c r="T20" s="77">
        <f t="shared" si="7"/>
        <v>0</v>
      </c>
    </row>
    <row r="21" spans="1:26" s="13" customFormat="1" x14ac:dyDescent="0.25">
      <c r="A21" s="3">
        <f t="shared" si="8"/>
        <v>12</v>
      </c>
      <c r="B21" s="52" t="str">
        <f>+'1-Промеж_рез'!B27</f>
        <v>Лаптева Дарина</v>
      </c>
      <c r="C21" s="8">
        <f>+Мониторинг_образ!D20</f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97">
        <f t="shared" si="1"/>
        <v>3</v>
      </c>
      <c r="L21" s="95">
        <v>3</v>
      </c>
      <c r="M21" s="96">
        <v>3</v>
      </c>
      <c r="N21" s="73">
        <f>SUM($C21:J21,L21:M21)</f>
        <v>30</v>
      </c>
      <c r="O21" s="66">
        <f t="shared" si="2"/>
        <v>10</v>
      </c>
      <c r="P21" s="77">
        <f t="shared" si="3"/>
        <v>1</v>
      </c>
      <c r="Q21" s="66">
        <f t="shared" si="4"/>
        <v>0</v>
      </c>
      <c r="R21" s="77">
        <f t="shared" si="5"/>
        <v>0</v>
      </c>
      <c r="S21" s="66">
        <f t="shared" si="6"/>
        <v>0</v>
      </c>
      <c r="T21" s="77">
        <f t="shared" si="7"/>
        <v>0</v>
      </c>
    </row>
    <row r="22" spans="1:26" s="13" customFormat="1" x14ac:dyDescent="0.25">
      <c r="A22" s="3">
        <f t="shared" si="8"/>
        <v>13</v>
      </c>
      <c r="B22" s="52" t="str">
        <f>+'1-Промеж_рез'!B28</f>
        <v>Лобанов Миша</v>
      </c>
      <c r="C22" s="8">
        <f>+Мониторинг_образ!D21</f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97">
        <f t="shared" si="1"/>
        <v>3</v>
      </c>
      <c r="L22" s="95">
        <v>3</v>
      </c>
      <c r="M22" s="96">
        <v>3</v>
      </c>
      <c r="N22" s="73">
        <f>SUM($C22:J22,L22:M22)</f>
        <v>30</v>
      </c>
      <c r="O22" s="66">
        <f t="shared" si="2"/>
        <v>10</v>
      </c>
      <c r="P22" s="77">
        <f t="shared" si="3"/>
        <v>1</v>
      </c>
      <c r="Q22" s="66">
        <f t="shared" si="4"/>
        <v>0</v>
      </c>
      <c r="R22" s="77">
        <f t="shared" si="5"/>
        <v>0</v>
      </c>
      <c r="S22" s="66">
        <f t="shared" si="6"/>
        <v>0</v>
      </c>
      <c r="T22" s="77">
        <f t="shared" si="7"/>
        <v>0</v>
      </c>
      <c r="Z22" s="165"/>
    </row>
    <row r="23" spans="1:26" s="13" customFormat="1" x14ac:dyDescent="0.25">
      <c r="A23" s="3">
        <f t="shared" si="8"/>
        <v>14</v>
      </c>
      <c r="B23" s="52" t="str">
        <f>+'1-Промеж_рез'!B29</f>
        <v>Марковский Марк</v>
      </c>
      <c r="C23" s="8">
        <f>+Мониторинг_образ!D22</f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97">
        <f t="shared" si="1"/>
        <v>3</v>
      </c>
      <c r="L23" s="95">
        <v>3</v>
      </c>
      <c r="M23" s="96">
        <v>3</v>
      </c>
      <c r="N23" s="73">
        <f>SUM($C23:J23,L23:M23)</f>
        <v>30</v>
      </c>
      <c r="O23" s="66">
        <f t="shared" si="2"/>
        <v>10</v>
      </c>
      <c r="P23" s="77">
        <f t="shared" si="3"/>
        <v>1</v>
      </c>
      <c r="Q23" s="66">
        <f t="shared" si="4"/>
        <v>0</v>
      </c>
      <c r="R23" s="77">
        <f t="shared" si="5"/>
        <v>0</v>
      </c>
      <c r="S23" s="66">
        <f t="shared" si="6"/>
        <v>0</v>
      </c>
      <c r="T23" s="77">
        <f t="shared" si="7"/>
        <v>0</v>
      </c>
    </row>
    <row r="24" spans="1:26" s="13" customFormat="1" x14ac:dyDescent="0.25">
      <c r="A24" s="3">
        <f t="shared" si="8"/>
        <v>15</v>
      </c>
      <c r="B24" s="52" t="str">
        <f>+'1-Промеж_рез'!B30</f>
        <v>Мурзиков Арсений</v>
      </c>
      <c r="C24" s="8">
        <f>+Мониторинг_образ!D23</f>
        <v>3</v>
      </c>
      <c r="D24" s="2">
        <v>3</v>
      </c>
      <c r="E24" s="2">
        <v>2</v>
      </c>
      <c r="F24" s="2">
        <v>3</v>
      </c>
      <c r="G24" s="2">
        <v>2</v>
      </c>
      <c r="H24" s="2">
        <v>3</v>
      </c>
      <c r="I24" s="2">
        <v>3</v>
      </c>
      <c r="J24" s="2">
        <v>2</v>
      </c>
      <c r="K24" s="97">
        <f t="shared" si="1"/>
        <v>2.625</v>
      </c>
      <c r="L24" s="95">
        <v>3</v>
      </c>
      <c r="M24" s="96">
        <v>3</v>
      </c>
      <c r="N24" s="73">
        <f>SUM($C24:J24,L24:M24)</f>
        <v>27</v>
      </c>
      <c r="O24" s="66">
        <f t="shared" si="2"/>
        <v>7</v>
      </c>
      <c r="P24" s="77">
        <f t="shared" si="3"/>
        <v>0.7</v>
      </c>
      <c r="Q24" s="66">
        <f t="shared" si="4"/>
        <v>3</v>
      </c>
      <c r="R24" s="77">
        <f t="shared" si="5"/>
        <v>0.3</v>
      </c>
      <c r="S24" s="66">
        <f t="shared" si="6"/>
        <v>0</v>
      </c>
      <c r="T24" s="77">
        <f t="shared" si="7"/>
        <v>0</v>
      </c>
    </row>
    <row r="25" spans="1:26" s="13" customFormat="1" x14ac:dyDescent="0.25">
      <c r="A25" s="3">
        <f t="shared" si="8"/>
        <v>16</v>
      </c>
      <c r="B25" s="52" t="str">
        <f>+'1-Промеж_рез'!B31</f>
        <v>Николина Арина</v>
      </c>
      <c r="C25" s="8">
        <f>+Мониторинг_образ!D24</f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2">
        <v>3</v>
      </c>
      <c r="J25" s="2">
        <v>3</v>
      </c>
      <c r="K25" s="97">
        <f t="shared" si="1"/>
        <v>3</v>
      </c>
      <c r="L25" s="95">
        <v>3</v>
      </c>
      <c r="M25" s="96">
        <v>3</v>
      </c>
      <c r="N25" s="73">
        <f>SUM($C25:J25,L25:M25)</f>
        <v>30</v>
      </c>
      <c r="O25" s="66">
        <f t="shared" si="2"/>
        <v>10</v>
      </c>
      <c r="P25" s="77">
        <f t="shared" si="3"/>
        <v>1</v>
      </c>
      <c r="Q25" s="66">
        <f t="shared" si="4"/>
        <v>0</v>
      </c>
      <c r="R25" s="77">
        <f t="shared" si="5"/>
        <v>0</v>
      </c>
      <c r="S25" s="66">
        <f t="shared" si="6"/>
        <v>0</v>
      </c>
      <c r="T25" s="77">
        <f t="shared" si="7"/>
        <v>0</v>
      </c>
    </row>
    <row r="26" spans="1:26" s="13" customFormat="1" x14ac:dyDescent="0.25">
      <c r="A26" s="3">
        <f t="shared" si="8"/>
        <v>17</v>
      </c>
      <c r="B26" s="52" t="str">
        <f>+'1-Промеж_рез'!B32</f>
        <v>Новосёлова Каролина</v>
      </c>
      <c r="C26" s="8" t="e">
        <f>+Мониторинг_образ!#REF!</f>
        <v>#REF!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97" t="e">
        <f t="shared" si="1"/>
        <v>#REF!</v>
      </c>
      <c r="L26" s="95">
        <v>3</v>
      </c>
      <c r="M26" s="96">
        <v>3</v>
      </c>
      <c r="N26" s="73" t="e">
        <f>SUM($C26:J26,L26:M26)</f>
        <v>#REF!</v>
      </c>
      <c r="O26" s="66">
        <f t="shared" si="2"/>
        <v>9</v>
      </c>
      <c r="P26" s="77">
        <f t="shared" si="3"/>
        <v>0.9</v>
      </c>
      <c r="Q26" s="66">
        <f t="shared" si="4"/>
        <v>0</v>
      </c>
      <c r="R26" s="77">
        <f t="shared" si="5"/>
        <v>0</v>
      </c>
      <c r="S26" s="66">
        <f t="shared" si="6"/>
        <v>0</v>
      </c>
      <c r="T26" s="77">
        <f t="shared" si="7"/>
        <v>0</v>
      </c>
    </row>
    <row r="27" spans="1:26" s="13" customFormat="1" x14ac:dyDescent="0.25">
      <c r="A27" s="3">
        <f t="shared" si="8"/>
        <v>18</v>
      </c>
      <c r="B27" s="52" t="str">
        <f>+'1-Промеж_рез'!B33</f>
        <v>Павлова Есения</v>
      </c>
      <c r="C27" s="8">
        <f>+Мониторинг_образ!D25</f>
        <v>3</v>
      </c>
      <c r="D27" s="2">
        <v>3</v>
      </c>
      <c r="E27" s="2">
        <v>3</v>
      </c>
      <c r="F27" s="2">
        <v>3</v>
      </c>
      <c r="G27" s="2">
        <v>2</v>
      </c>
      <c r="H27" s="2">
        <v>3</v>
      </c>
      <c r="I27" s="2">
        <v>3</v>
      </c>
      <c r="J27" s="2">
        <v>3</v>
      </c>
      <c r="K27" s="97">
        <f t="shared" si="1"/>
        <v>2.875</v>
      </c>
      <c r="L27" s="95">
        <v>3</v>
      </c>
      <c r="M27" s="96">
        <v>3</v>
      </c>
      <c r="N27" s="73">
        <f>SUM($C27:J27,L27:M27)</f>
        <v>29</v>
      </c>
      <c r="O27" s="66">
        <f t="shared" si="2"/>
        <v>9</v>
      </c>
      <c r="P27" s="77">
        <f t="shared" si="3"/>
        <v>0.9</v>
      </c>
      <c r="Q27" s="66">
        <f t="shared" si="4"/>
        <v>1</v>
      </c>
      <c r="R27" s="77">
        <f t="shared" si="5"/>
        <v>0.1</v>
      </c>
      <c r="S27" s="66">
        <f t="shared" si="6"/>
        <v>0</v>
      </c>
      <c r="T27" s="77">
        <f t="shared" si="7"/>
        <v>0</v>
      </c>
    </row>
    <row r="28" spans="1:26" s="13" customFormat="1" x14ac:dyDescent="0.25">
      <c r="A28" s="3">
        <f t="shared" si="8"/>
        <v>19</v>
      </c>
      <c r="B28" s="52" t="str">
        <f>+'1-Промеж_рез'!B34</f>
        <v>Пыжова Настя</v>
      </c>
      <c r="C28" s="8">
        <f>+Мониторинг_образ!D26</f>
        <v>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3</v>
      </c>
      <c r="K28" s="97">
        <f t="shared" si="1"/>
        <v>3</v>
      </c>
      <c r="L28" s="95">
        <v>3</v>
      </c>
      <c r="M28" s="96">
        <v>3</v>
      </c>
      <c r="N28" s="73">
        <f>SUM($C28:J28,L28:M28)</f>
        <v>30</v>
      </c>
      <c r="O28" s="66">
        <f t="shared" si="2"/>
        <v>10</v>
      </c>
      <c r="P28" s="77">
        <f t="shared" si="3"/>
        <v>1</v>
      </c>
      <c r="Q28" s="66">
        <f t="shared" si="4"/>
        <v>0</v>
      </c>
      <c r="R28" s="77">
        <f t="shared" si="5"/>
        <v>0</v>
      </c>
      <c r="S28" s="66">
        <f t="shared" si="6"/>
        <v>0</v>
      </c>
      <c r="T28" s="77">
        <f t="shared" si="7"/>
        <v>0</v>
      </c>
    </row>
    <row r="29" spans="1:26" s="13" customFormat="1" x14ac:dyDescent="0.25">
      <c r="A29" s="3">
        <f t="shared" si="8"/>
        <v>20</v>
      </c>
      <c r="B29" s="52" t="str">
        <f>+'1-Промеж_рез'!B35</f>
        <v>Семёнов Костя</v>
      </c>
      <c r="C29" s="8">
        <f>+Мониторинг_образ!D27</f>
        <v>3</v>
      </c>
      <c r="D29" s="2">
        <v>3</v>
      </c>
      <c r="E29" s="2">
        <v>3</v>
      </c>
      <c r="F29" s="2">
        <v>3</v>
      </c>
      <c r="G29" s="2">
        <v>2</v>
      </c>
      <c r="H29" s="2">
        <v>3</v>
      </c>
      <c r="I29" s="2">
        <v>3</v>
      </c>
      <c r="J29" s="2">
        <v>3</v>
      </c>
      <c r="K29" s="97">
        <f t="shared" si="1"/>
        <v>2.875</v>
      </c>
      <c r="L29" s="95">
        <v>3</v>
      </c>
      <c r="M29" s="96">
        <v>3</v>
      </c>
      <c r="N29" s="73">
        <f>SUM($C29:J29,L29:M29)</f>
        <v>29</v>
      </c>
      <c r="O29" s="66">
        <f t="shared" si="2"/>
        <v>9</v>
      </c>
      <c r="P29" s="77">
        <f t="shared" si="3"/>
        <v>0.9</v>
      </c>
      <c r="Q29" s="66">
        <f t="shared" si="4"/>
        <v>1</v>
      </c>
      <c r="R29" s="77">
        <f t="shared" si="5"/>
        <v>0.1</v>
      </c>
      <c r="S29" s="66">
        <f t="shared" si="6"/>
        <v>0</v>
      </c>
      <c r="T29" s="77">
        <f t="shared" si="7"/>
        <v>0</v>
      </c>
    </row>
    <row r="30" spans="1:26" s="13" customFormat="1" x14ac:dyDescent="0.25">
      <c r="A30" s="3">
        <f t="shared" si="8"/>
        <v>21</v>
      </c>
      <c r="B30" s="52" t="str">
        <f>+'1-Промеж_рез'!B36</f>
        <v>Скрябина Ксения</v>
      </c>
      <c r="C30" s="8" t="e">
        <f>+Мониторинг_образ!#REF!</f>
        <v>#REF!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97" t="e">
        <f t="shared" si="1"/>
        <v>#REF!</v>
      </c>
      <c r="L30" s="95">
        <v>3</v>
      </c>
      <c r="M30" s="96">
        <v>3</v>
      </c>
      <c r="N30" s="73" t="e">
        <f>SUM($C30:J30,L30:M30)</f>
        <v>#REF!</v>
      </c>
      <c r="O30" s="66">
        <f t="shared" si="2"/>
        <v>9</v>
      </c>
      <c r="P30" s="77">
        <f t="shared" si="3"/>
        <v>0.9</v>
      </c>
      <c r="Q30" s="66">
        <f t="shared" si="4"/>
        <v>0</v>
      </c>
      <c r="R30" s="77">
        <f t="shared" si="5"/>
        <v>0</v>
      </c>
      <c r="S30" s="66">
        <f t="shared" si="6"/>
        <v>0</v>
      </c>
      <c r="T30" s="77">
        <f t="shared" si="7"/>
        <v>0</v>
      </c>
    </row>
    <row r="31" spans="1:26" s="13" customFormat="1" x14ac:dyDescent="0.25">
      <c r="A31" s="3">
        <f t="shared" si="8"/>
        <v>22</v>
      </c>
      <c r="B31" s="52" t="str">
        <f>+'1-Промеж_рез'!B37</f>
        <v>Степанова Василиса</v>
      </c>
      <c r="C31" s="8">
        <f>+Мониторинг_образ!D28</f>
        <v>3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97">
        <f t="shared" si="1"/>
        <v>3</v>
      </c>
      <c r="L31" s="95">
        <v>3</v>
      </c>
      <c r="M31" s="96">
        <v>3</v>
      </c>
      <c r="N31" s="73">
        <f>SUM($C31:J31,L31:M31)</f>
        <v>30</v>
      </c>
      <c r="O31" s="66">
        <f t="shared" si="2"/>
        <v>10</v>
      </c>
      <c r="P31" s="77">
        <f t="shared" si="3"/>
        <v>1</v>
      </c>
      <c r="Q31" s="66">
        <f t="shared" si="4"/>
        <v>0</v>
      </c>
      <c r="R31" s="77">
        <f t="shared" si="5"/>
        <v>0</v>
      </c>
      <c r="S31" s="66">
        <f t="shared" si="6"/>
        <v>0</v>
      </c>
      <c r="T31" s="77">
        <f t="shared" si="7"/>
        <v>0</v>
      </c>
    </row>
    <row r="32" spans="1:26" s="13" customFormat="1" x14ac:dyDescent="0.25">
      <c r="A32" s="3">
        <f t="shared" si="8"/>
        <v>23</v>
      </c>
      <c r="B32" s="52" t="str">
        <f>+'1-Промеж_рез'!B38</f>
        <v>Третьякова Арина</v>
      </c>
      <c r="C32" s="8">
        <f>+Мониторинг_образ!D29</f>
        <v>3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97">
        <f t="shared" si="1"/>
        <v>3</v>
      </c>
      <c r="L32" s="95">
        <v>3</v>
      </c>
      <c r="M32" s="96">
        <v>3</v>
      </c>
      <c r="N32" s="73">
        <f>SUM($C32:J32,L32:M32)</f>
        <v>30</v>
      </c>
      <c r="O32" s="66">
        <f t="shared" si="2"/>
        <v>10</v>
      </c>
      <c r="P32" s="77">
        <f t="shared" si="3"/>
        <v>1</v>
      </c>
      <c r="Q32" s="66">
        <f t="shared" si="4"/>
        <v>0</v>
      </c>
      <c r="R32" s="77">
        <f t="shared" si="5"/>
        <v>0</v>
      </c>
      <c r="S32" s="66">
        <f t="shared" si="6"/>
        <v>0</v>
      </c>
      <c r="T32" s="77">
        <f t="shared" si="7"/>
        <v>0</v>
      </c>
    </row>
    <row r="33" spans="1:20" x14ac:dyDescent="0.25">
      <c r="A33" s="1"/>
      <c r="B33" s="71" t="s">
        <v>109</v>
      </c>
      <c r="C33" s="71" t="e">
        <f t="shared" ref="C33:N33" si="9">SUM(C10:C32)</f>
        <v>#REF!</v>
      </c>
      <c r="D33" s="71">
        <f t="shared" si="9"/>
        <v>69</v>
      </c>
      <c r="E33" s="71">
        <f t="shared" si="9"/>
        <v>68</v>
      </c>
      <c r="F33" s="71">
        <f t="shared" si="9"/>
        <v>69</v>
      </c>
      <c r="G33" s="71">
        <f t="shared" si="9"/>
        <v>66</v>
      </c>
      <c r="H33" s="71">
        <f t="shared" si="9"/>
        <v>68</v>
      </c>
      <c r="I33" s="71">
        <f t="shared" si="9"/>
        <v>69</v>
      </c>
      <c r="J33" s="71">
        <f t="shared" si="9"/>
        <v>67</v>
      </c>
      <c r="K33" s="71" t="e">
        <f t="shared" si="9"/>
        <v>#REF!</v>
      </c>
      <c r="L33" s="86">
        <f t="shared" si="9"/>
        <v>69</v>
      </c>
      <c r="M33" s="86">
        <f t="shared" si="9"/>
        <v>68</v>
      </c>
      <c r="N33" s="79" t="e">
        <f t="shared" si="9"/>
        <v>#REF!</v>
      </c>
      <c r="O33" s="80">
        <f>SUM(O10:O32)*O8</f>
        <v>651</v>
      </c>
      <c r="P33" s="81" t="e">
        <f>+O33/$N$33</f>
        <v>#REF!</v>
      </c>
      <c r="Q33" s="82">
        <f>SUM(Q10:Q32)*Q8</f>
        <v>20</v>
      </c>
      <c r="R33" s="81" t="e">
        <f>+Q33/$N$33</f>
        <v>#REF!</v>
      </c>
      <c r="S33" s="82">
        <f>SUM(S10:S32)*S8</f>
        <v>0</v>
      </c>
      <c r="T33" s="81" t="e">
        <f>+S33/$N$33</f>
        <v>#REF!</v>
      </c>
    </row>
    <row r="34" spans="1:20" ht="16.5" x14ac:dyDescent="0.35">
      <c r="B34" s="64">
        <v>3</v>
      </c>
      <c r="C34" s="72">
        <f t="shared" ref="C34:M36" si="10">COUNTIF(C$10:C$32,$B34)</f>
        <v>18</v>
      </c>
      <c r="D34" s="72">
        <f t="shared" si="10"/>
        <v>23</v>
      </c>
      <c r="E34" s="72">
        <f t="shared" si="10"/>
        <v>22</v>
      </c>
      <c r="F34" s="72">
        <f t="shared" si="10"/>
        <v>23</v>
      </c>
      <c r="G34" s="72">
        <f t="shared" si="10"/>
        <v>20</v>
      </c>
      <c r="H34" s="72">
        <f t="shared" si="10"/>
        <v>22</v>
      </c>
      <c r="I34" s="72">
        <f t="shared" si="10"/>
        <v>23</v>
      </c>
      <c r="J34" s="72">
        <f t="shared" si="10"/>
        <v>21</v>
      </c>
      <c r="K34" s="72">
        <f t="shared" si="10"/>
        <v>15</v>
      </c>
      <c r="L34" s="90">
        <f t="shared" si="10"/>
        <v>23</v>
      </c>
      <c r="M34" s="90">
        <f t="shared" si="10"/>
        <v>22</v>
      </c>
      <c r="N34" s="75" t="e">
        <f>+N33/#REF!/N8</f>
        <v>#REF!</v>
      </c>
      <c r="T34" s="71"/>
    </row>
    <row r="35" spans="1:20" ht="16.5" x14ac:dyDescent="0.35">
      <c r="B35" s="64">
        <v>2</v>
      </c>
      <c r="C35" s="72">
        <f t="shared" si="10"/>
        <v>2</v>
      </c>
      <c r="D35" s="72">
        <f t="shared" si="10"/>
        <v>0</v>
      </c>
      <c r="E35" s="72">
        <f t="shared" si="10"/>
        <v>1</v>
      </c>
      <c r="F35" s="72">
        <f t="shared" si="10"/>
        <v>0</v>
      </c>
      <c r="G35" s="72">
        <f t="shared" si="10"/>
        <v>3</v>
      </c>
      <c r="H35" s="72">
        <f t="shared" si="10"/>
        <v>1</v>
      </c>
      <c r="I35" s="72">
        <f t="shared" si="10"/>
        <v>0</v>
      </c>
      <c r="J35" s="72">
        <f t="shared" si="10"/>
        <v>2</v>
      </c>
      <c r="K35" s="72">
        <f t="shared" si="10"/>
        <v>0</v>
      </c>
      <c r="L35" s="90">
        <f t="shared" si="10"/>
        <v>0</v>
      </c>
      <c r="M35" s="90">
        <f t="shared" si="10"/>
        <v>1</v>
      </c>
      <c r="N35" s="76" t="s">
        <v>110</v>
      </c>
      <c r="O35" s="76"/>
      <c r="P35" s="76"/>
      <c r="T35" s="71"/>
    </row>
    <row r="36" spans="1:20" x14ac:dyDescent="0.25">
      <c r="B36" s="64">
        <v>1</v>
      </c>
      <c r="C36" s="72">
        <f t="shared" si="10"/>
        <v>0</v>
      </c>
      <c r="D36" s="72">
        <f t="shared" si="10"/>
        <v>0</v>
      </c>
      <c r="E36" s="72">
        <f t="shared" si="10"/>
        <v>0</v>
      </c>
      <c r="F36" s="72">
        <f t="shared" si="10"/>
        <v>0</v>
      </c>
      <c r="G36" s="72">
        <f t="shared" si="10"/>
        <v>0</v>
      </c>
      <c r="H36" s="72">
        <f t="shared" si="10"/>
        <v>0</v>
      </c>
      <c r="I36" s="72">
        <f t="shared" si="10"/>
        <v>0</v>
      </c>
      <c r="J36" s="72">
        <f t="shared" si="10"/>
        <v>0</v>
      </c>
      <c r="K36" s="72">
        <f t="shared" si="10"/>
        <v>0</v>
      </c>
      <c r="L36" s="90">
        <f t="shared" si="10"/>
        <v>0</v>
      </c>
      <c r="M36" s="90">
        <f t="shared" si="10"/>
        <v>0</v>
      </c>
      <c r="N36" s="67"/>
    </row>
    <row r="38" spans="1:20" x14ac:dyDescent="0.25">
      <c r="B38" s="51" t="s">
        <v>31</v>
      </c>
    </row>
    <row r="39" spans="1:20" x14ac:dyDescent="0.25">
      <c r="B39" s="50" t="s">
        <v>32</v>
      </c>
    </row>
    <row r="40" spans="1:20" x14ac:dyDescent="0.25">
      <c r="B40" s="50" t="s">
        <v>34</v>
      </c>
    </row>
    <row r="41" spans="1:20" x14ac:dyDescent="0.25">
      <c r="B41" s="50" t="s">
        <v>33</v>
      </c>
    </row>
  </sheetData>
  <mergeCells count="8">
    <mergeCell ref="O7:T7"/>
    <mergeCell ref="A4:A7"/>
    <mergeCell ref="B4:B7"/>
    <mergeCell ref="C4:K4"/>
    <mergeCell ref="L4:M4"/>
    <mergeCell ref="C5:K6"/>
    <mergeCell ref="L5:L8"/>
    <mergeCell ref="M5:M8"/>
  </mergeCells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="90" zoomScaleNormal="90" workbookViewId="0">
      <selection activeCell="E20" sqref="E20"/>
    </sheetView>
  </sheetViews>
  <sheetFormatPr defaultRowHeight="15" x14ac:dyDescent="0.25"/>
  <cols>
    <col min="1" max="1" width="6" style="12" customWidth="1"/>
    <col min="2" max="2" width="22.140625" style="12" bestFit="1" customWidth="1"/>
    <col min="3" max="3" width="10.42578125" style="12" customWidth="1"/>
    <col min="4" max="4" width="12" style="12" customWidth="1"/>
    <col min="5" max="5" width="11.85546875" style="12" customWidth="1"/>
    <col min="6" max="6" width="11.7109375" style="12" customWidth="1"/>
    <col min="7" max="7" width="14.140625" style="12" customWidth="1"/>
    <col min="8" max="8" width="12.42578125" style="12" customWidth="1"/>
    <col min="9" max="9" width="12.140625" style="12" customWidth="1"/>
    <col min="10" max="10" width="11" style="12" customWidth="1"/>
    <col min="11" max="11" width="10.140625" style="12" customWidth="1"/>
    <col min="12" max="13" width="11.85546875" style="86" customWidth="1"/>
    <col min="14" max="16384" width="9.140625" style="12"/>
  </cols>
  <sheetData>
    <row r="1" spans="1:15" ht="22.5" x14ac:dyDescent="0.3">
      <c r="A1" s="16" t="s">
        <v>117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87"/>
      <c r="M1" s="87"/>
    </row>
    <row r="2" spans="1:15" ht="18.75" x14ac:dyDescent="0.3">
      <c r="A2" s="23" t="s">
        <v>154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87"/>
      <c r="M2" s="87"/>
    </row>
    <row r="3" spans="1:15" s="100" customFormat="1" ht="19.5" thickBot="1" x14ac:dyDescent="0.35">
      <c r="A3" s="25"/>
      <c r="B3" s="98" t="s">
        <v>155</v>
      </c>
      <c r="C3" s="99"/>
      <c r="D3" s="99"/>
      <c r="E3" s="99"/>
      <c r="F3" s="99"/>
      <c r="G3" s="99" t="s">
        <v>114</v>
      </c>
      <c r="H3" s="99"/>
      <c r="J3" s="99"/>
      <c r="K3" s="99"/>
      <c r="L3" s="99"/>
      <c r="M3" s="99"/>
    </row>
    <row r="4" spans="1:15" s="44" customFormat="1" ht="25.5" customHeight="1" thickBot="1" x14ac:dyDescent="0.3">
      <c r="A4" s="172" t="s">
        <v>13</v>
      </c>
      <c r="B4" s="170" t="s">
        <v>12</v>
      </c>
      <c r="C4" s="198" t="s">
        <v>104</v>
      </c>
      <c r="D4" s="198"/>
      <c r="E4" s="198"/>
      <c r="F4" s="198"/>
      <c r="G4" s="198"/>
      <c r="H4" s="198"/>
      <c r="I4" s="198"/>
      <c r="J4" s="198"/>
      <c r="K4" s="199"/>
      <c r="L4" s="206" t="s">
        <v>29</v>
      </c>
      <c r="M4" s="207"/>
      <c r="O4" s="149"/>
    </row>
    <row r="5" spans="1:15" s="41" customFormat="1" ht="15" customHeight="1" x14ac:dyDescent="0.2">
      <c r="A5" s="173"/>
      <c r="B5" s="178"/>
      <c r="C5" s="182" t="s">
        <v>106</v>
      </c>
      <c r="D5" s="183"/>
      <c r="E5" s="183"/>
      <c r="F5" s="183"/>
      <c r="G5" s="183"/>
      <c r="H5" s="183"/>
      <c r="I5" s="183"/>
      <c r="J5" s="183"/>
      <c r="K5" s="208"/>
      <c r="L5" s="210" t="s">
        <v>30</v>
      </c>
      <c r="M5" s="211" t="s">
        <v>72</v>
      </c>
    </row>
    <row r="6" spans="1:15" s="41" customFormat="1" ht="12.75" customHeight="1" x14ac:dyDescent="0.2">
      <c r="A6" s="173"/>
      <c r="B6" s="178"/>
      <c r="C6" s="185"/>
      <c r="D6" s="186"/>
      <c r="E6" s="186"/>
      <c r="F6" s="186"/>
      <c r="G6" s="186"/>
      <c r="H6" s="186"/>
      <c r="I6" s="186"/>
      <c r="J6" s="186"/>
      <c r="K6" s="209"/>
      <c r="L6" s="210"/>
      <c r="M6" s="211"/>
    </row>
    <row r="7" spans="1:15" s="41" customFormat="1" ht="80.25" customHeight="1" x14ac:dyDescent="0.2">
      <c r="A7" s="173"/>
      <c r="B7" s="178"/>
      <c r="C7" s="134" t="s">
        <v>76</v>
      </c>
      <c r="D7" s="59" t="s">
        <v>77</v>
      </c>
      <c r="E7" s="59" t="s">
        <v>78</v>
      </c>
      <c r="F7" s="59" t="s">
        <v>79</v>
      </c>
      <c r="G7" s="59" t="s">
        <v>80</v>
      </c>
      <c r="H7" s="59" t="s">
        <v>81</v>
      </c>
      <c r="I7" s="59" t="s">
        <v>82</v>
      </c>
      <c r="J7" s="59" t="s">
        <v>83</v>
      </c>
      <c r="K7" s="59" t="s">
        <v>84</v>
      </c>
      <c r="L7" s="210"/>
      <c r="M7" s="211"/>
    </row>
    <row r="8" spans="1:15" s="44" customFormat="1" ht="12" x14ac:dyDescent="0.25">
      <c r="A8" s="42"/>
      <c r="B8" s="103"/>
      <c r="C8" s="108" t="s">
        <v>71</v>
      </c>
      <c r="D8" s="36" t="s">
        <v>71</v>
      </c>
      <c r="E8" s="36" t="s">
        <v>71</v>
      </c>
      <c r="F8" s="36" t="s">
        <v>71</v>
      </c>
      <c r="G8" s="36" t="s">
        <v>71</v>
      </c>
      <c r="H8" s="36" t="s">
        <v>71</v>
      </c>
      <c r="I8" s="36" t="s">
        <v>71</v>
      </c>
      <c r="J8" s="36" t="s">
        <v>71</v>
      </c>
      <c r="K8" s="126" t="s">
        <v>71</v>
      </c>
      <c r="L8" s="210"/>
      <c r="M8" s="211"/>
    </row>
    <row r="9" spans="1:15" s="44" customFormat="1" ht="12.75" thickBot="1" x14ac:dyDescent="0.3">
      <c r="A9" s="45">
        <v>1</v>
      </c>
      <c r="B9" s="104">
        <v>2</v>
      </c>
      <c r="C9" s="140">
        <v>3</v>
      </c>
      <c r="D9" s="120">
        <v>4</v>
      </c>
      <c r="E9" s="120">
        <v>5</v>
      </c>
      <c r="F9" s="120">
        <v>6</v>
      </c>
      <c r="G9" s="120">
        <v>7</v>
      </c>
      <c r="H9" s="120">
        <v>8</v>
      </c>
      <c r="I9" s="120">
        <v>9</v>
      </c>
      <c r="J9" s="120">
        <v>10</v>
      </c>
      <c r="K9" s="143">
        <v>11</v>
      </c>
      <c r="L9" s="145">
        <f t="shared" ref="L9:M9" si="0">+K9+1</f>
        <v>12</v>
      </c>
      <c r="M9" s="139">
        <f t="shared" si="0"/>
        <v>13</v>
      </c>
    </row>
    <row r="10" spans="1:15" x14ac:dyDescent="0.25">
      <c r="A10" s="1" t="s">
        <v>115</v>
      </c>
      <c r="B10" s="123" t="s">
        <v>109</v>
      </c>
      <c r="C10" s="141">
        <f>+C13+C12+C11</f>
        <v>20</v>
      </c>
      <c r="D10" s="121">
        <f t="shared" ref="D10:M10" si="1">+D13+D12+D11</f>
        <v>23</v>
      </c>
      <c r="E10" s="121">
        <f t="shared" si="1"/>
        <v>23</v>
      </c>
      <c r="F10" s="121">
        <f t="shared" si="1"/>
        <v>23</v>
      </c>
      <c r="G10" s="121">
        <f t="shared" si="1"/>
        <v>23</v>
      </c>
      <c r="H10" s="121">
        <f t="shared" si="1"/>
        <v>23</v>
      </c>
      <c r="I10" s="121">
        <f t="shared" si="1"/>
        <v>23</v>
      </c>
      <c r="J10" s="121">
        <f t="shared" si="1"/>
        <v>23</v>
      </c>
      <c r="K10" s="144">
        <f t="shared" si="1"/>
        <v>15</v>
      </c>
      <c r="L10" s="141">
        <f t="shared" si="1"/>
        <v>23</v>
      </c>
      <c r="M10" s="142">
        <f t="shared" si="1"/>
        <v>23</v>
      </c>
    </row>
    <row r="11" spans="1:15" x14ac:dyDescent="0.25">
      <c r="A11" s="1"/>
      <c r="B11" s="105">
        <v>3</v>
      </c>
      <c r="C11" s="112">
        <f>+Мониторинг_ранн_разв!C34</f>
        <v>18</v>
      </c>
      <c r="D11" s="72">
        <f>+Мониторинг_ранн_разв!D34</f>
        <v>23</v>
      </c>
      <c r="E11" s="72">
        <f>+Мониторинг_ранн_разв!E34</f>
        <v>22</v>
      </c>
      <c r="F11" s="72">
        <f>+Мониторинг_ранн_разв!F34</f>
        <v>23</v>
      </c>
      <c r="G11" s="72">
        <f>+Мониторинг_ранн_разв!G34</f>
        <v>20</v>
      </c>
      <c r="H11" s="72">
        <f>+Мониторинг_ранн_разв!H34</f>
        <v>22</v>
      </c>
      <c r="I11" s="72">
        <f>+Мониторинг_ранн_разв!I34</f>
        <v>23</v>
      </c>
      <c r="J11" s="72">
        <f>+Мониторинг_ранн_разв!J34</f>
        <v>21</v>
      </c>
      <c r="K11" s="127">
        <f>+Мониторинг_ранн_разв!K34</f>
        <v>15</v>
      </c>
      <c r="L11" s="112">
        <f>+Мониторинг_ранн_разв!L34</f>
        <v>23</v>
      </c>
      <c r="M11" s="113">
        <f>+Мониторинг_ранн_разв!M34</f>
        <v>22</v>
      </c>
    </row>
    <row r="12" spans="1:15" x14ac:dyDescent="0.25">
      <c r="A12" s="1"/>
      <c r="B12" s="105">
        <v>2</v>
      </c>
      <c r="C12" s="112">
        <f>+Мониторинг_ранн_разв!C35</f>
        <v>2</v>
      </c>
      <c r="D12" s="72">
        <f>+Мониторинг_ранн_разв!D35</f>
        <v>0</v>
      </c>
      <c r="E12" s="72">
        <f>+Мониторинг_ранн_разв!E35</f>
        <v>1</v>
      </c>
      <c r="F12" s="72">
        <f>+Мониторинг_ранн_разв!F35</f>
        <v>0</v>
      </c>
      <c r="G12" s="72">
        <f>+Мониторинг_ранн_разв!G35</f>
        <v>3</v>
      </c>
      <c r="H12" s="72">
        <f>+Мониторинг_ранн_разв!H35</f>
        <v>1</v>
      </c>
      <c r="I12" s="72">
        <f>+Мониторинг_ранн_разв!I35</f>
        <v>0</v>
      </c>
      <c r="J12" s="72">
        <f>+Мониторинг_ранн_разв!J35</f>
        <v>2</v>
      </c>
      <c r="K12" s="127">
        <f>+Мониторинг_ранн_разв!K35</f>
        <v>0</v>
      </c>
      <c r="L12" s="112">
        <f>+Мониторинг_ранн_разв!L35</f>
        <v>0</v>
      </c>
      <c r="M12" s="113">
        <f>+Мониторинг_ранн_разв!M35</f>
        <v>1</v>
      </c>
    </row>
    <row r="13" spans="1:15" x14ac:dyDescent="0.25">
      <c r="B13" s="105">
        <v>1</v>
      </c>
      <c r="C13" s="112">
        <f>+Мониторинг_ранн_разв!C36</f>
        <v>0</v>
      </c>
      <c r="D13" s="72">
        <f>+Мониторинг_ранн_разв!D36</f>
        <v>0</v>
      </c>
      <c r="E13" s="72">
        <f>+Мониторинг_ранн_разв!E36</f>
        <v>0</v>
      </c>
      <c r="F13" s="72">
        <f>+Мониторинг_ранн_разв!F36</f>
        <v>0</v>
      </c>
      <c r="G13" s="72">
        <f>+Мониторинг_ранн_разв!G36</f>
        <v>0</v>
      </c>
      <c r="H13" s="72">
        <f>+Мониторинг_ранн_разв!H36</f>
        <v>0</v>
      </c>
      <c r="I13" s="72">
        <f>+Мониторинг_ранн_разв!I36</f>
        <v>0</v>
      </c>
      <c r="J13" s="72">
        <f>+Мониторинг_ранн_разв!J36</f>
        <v>0</v>
      </c>
      <c r="K13" s="127">
        <f>+Мониторинг_ранн_разв!K36</f>
        <v>0</v>
      </c>
      <c r="L13" s="112">
        <f>+Мониторинг_ранн_разв!L36</f>
        <v>0</v>
      </c>
      <c r="M13" s="113">
        <f>+Мониторинг_ранн_разв!M36</f>
        <v>0</v>
      </c>
    </row>
    <row r="14" spans="1:15" x14ac:dyDescent="0.25">
      <c r="B14" s="106">
        <v>3</v>
      </c>
      <c r="C14" s="114">
        <f>+C11/C$10</f>
        <v>0.9</v>
      </c>
      <c r="D14" s="102">
        <f t="shared" ref="D14:M14" si="2">+D11/D$10</f>
        <v>1</v>
      </c>
      <c r="E14" s="102">
        <f t="shared" si="2"/>
        <v>0.95652173913043481</v>
      </c>
      <c r="F14" s="102">
        <f t="shared" si="2"/>
        <v>1</v>
      </c>
      <c r="G14" s="102">
        <f t="shared" si="2"/>
        <v>0.86956521739130432</v>
      </c>
      <c r="H14" s="102">
        <f t="shared" si="2"/>
        <v>0.95652173913043481</v>
      </c>
      <c r="I14" s="102">
        <f t="shared" si="2"/>
        <v>1</v>
      </c>
      <c r="J14" s="102">
        <f t="shared" si="2"/>
        <v>0.91304347826086951</v>
      </c>
      <c r="K14" s="128">
        <f t="shared" si="2"/>
        <v>1</v>
      </c>
      <c r="L14" s="114">
        <f t="shared" si="2"/>
        <v>1</v>
      </c>
      <c r="M14" s="115">
        <f t="shared" si="2"/>
        <v>0.95652173913043481</v>
      </c>
    </row>
    <row r="15" spans="1:15" x14ac:dyDescent="0.25">
      <c r="B15" s="106">
        <v>2</v>
      </c>
      <c r="C15" s="114">
        <f t="shared" ref="C15:C16" si="3">+C12/C$10</f>
        <v>0.1</v>
      </c>
      <c r="D15" s="102">
        <f t="shared" ref="D15:M15" si="4">+D12/D$10</f>
        <v>0</v>
      </c>
      <c r="E15" s="102">
        <f t="shared" si="4"/>
        <v>4.3478260869565216E-2</v>
      </c>
      <c r="F15" s="102">
        <f t="shared" si="4"/>
        <v>0</v>
      </c>
      <c r="G15" s="102">
        <f t="shared" si="4"/>
        <v>0.13043478260869565</v>
      </c>
      <c r="H15" s="102">
        <f t="shared" si="4"/>
        <v>4.3478260869565216E-2</v>
      </c>
      <c r="I15" s="102">
        <f t="shared" si="4"/>
        <v>0</v>
      </c>
      <c r="J15" s="102">
        <f t="shared" si="4"/>
        <v>8.6956521739130432E-2</v>
      </c>
      <c r="K15" s="128">
        <f t="shared" si="4"/>
        <v>0</v>
      </c>
      <c r="L15" s="114">
        <f t="shared" si="4"/>
        <v>0</v>
      </c>
      <c r="M15" s="115">
        <f t="shared" si="4"/>
        <v>4.3478260869565216E-2</v>
      </c>
    </row>
    <row r="16" spans="1:15" ht="21.75" customHeight="1" thickBot="1" x14ac:dyDescent="0.3">
      <c r="B16" s="106">
        <v>1</v>
      </c>
      <c r="C16" s="116">
        <f t="shared" si="3"/>
        <v>0</v>
      </c>
      <c r="D16" s="117">
        <f t="shared" ref="D16:M16" si="5">+D13/D$10</f>
        <v>0</v>
      </c>
      <c r="E16" s="117">
        <f t="shared" si="5"/>
        <v>0</v>
      </c>
      <c r="F16" s="117">
        <f t="shared" si="5"/>
        <v>0</v>
      </c>
      <c r="G16" s="117">
        <f t="shared" si="5"/>
        <v>0</v>
      </c>
      <c r="H16" s="117">
        <f t="shared" si="5"/>
        <v>0</v>
      </c>
      <c r="I16" s="117">
        <f t="shared" si="5"/>
        <v>0</v>
      </c>
      <c r="J16" s="117">
        <f t="shared" si="5"/>
        <v>0</v>
      </c>
      <c r="K16" s="136">
        <f t="shared" si="5"/>
        <v>0</v>
      </c>
      <c r="L16" s="116">
        <f t="shared" si="5"/>
        <v>0</v>
      </c>
      <c r="M16" s="118">
        <f t="shared" si="5"/>
        <v>0</v>
      </c>
    </row>
    <row r="19" spans="2:2" ht="14.25" customHeight="1" x14ac:dyDescent="0.25"/>
    <row r="20" spans="2:2" x14ac:dyDescent="0.25">
      <c r="B20" s="51" t="s">
        <v>31</v>
      </c>
    </row>
    <row r="21" spans="2:2" ht="9.75" customHeight="1" x14ac:dyDescent="0.25">
      <c r="B21" s="50" t="s">
        <v>32</v>
      </c>
    </row>
    <row r="22" spans="2:2" x14ac:dyDescent="0.25">
      <c r="B22" s="50" t="s">
        <v>34</v>
      </c>
    </row>
    <row r="23" spans="2:2" x14ac:dyDescent="0.25">
      <c r="B23" s="50" t="s">
        <v>33</v>
      </c>
    </row>
  </sheetData>
  <mergeCells count="7">
    <mergeCell ref="A4:A7"/>
    <mergeCell ref="B4:B7"/>
    <mergeCell ref="C4:K4"/>
    <mergeCell ref="L4:M4"/>
    <mergeCell ref="C5:K6"/>
    <mergeCell ref="L5:L8"/>
    <mergeCell ref="M5:M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0" zoomScale="90" zoomScaleNormal="90" workbookViewId="0">
      <selection activeCell="H26" sqref="H26"/>
    </sheetView>
  </sheetViews>
  <sheetFormatPr defaultRowHeight="15" x14ac:dyDescent="0.25"/>
  <cols>
    <col min="1" max="1" width="8.7109375" style="12" customWidth="1"/>
    <col min="2" max="2" width="22.140625" style="12" bestFit="1" customWidth="1"/>
    <col min="3" max="4" width="7.140625" style="12" customWidth="1"/>
    <col min="5" max="5" width="16.28515625" style="12" customWidth="1"/>
    <col min="6" max="7" width="7.140625" style="12" customWidth="1"/>
    <col min="8" max="8" width="14" style="12" customWidth="1"/>
    <col min="9" max="9" width="8" style="12" customWidth="1"/>
    <col min="10" max="10" width="9.5703125" style="12" customWidth="1"/>
    <col min="11" max="11" width="9.140625" style="12" customWidth="1"/>
    <col min="12" max="12" width="10.28515625" style="12" customWidth="1"/>
    <col min="13" max="16384" width="9.140625" style="12"/>
  </cols>
  <sheetData>
    <row r="1" spans="1:12" ht="18.75" x14ac:dyDescent="0.3">
      <c r="A1" s="22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73.5" customHeight="1" x14ac:dyDescent="0.25">
      <c r="A2" s="174" t="s">
        <v>90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8.75" x14ac:dyDescent="0.25">
      <c r="A3" s="174" t="s">
        <v>91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8.75" x14ac:dyDescent="0.25">
      <c r="A4" s="174" t="s">
        <v>92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ht="18.75" customHeight="1" x14ac:dyDescent="0.25">
      <c r="A5" s="174" t="s">
        <v>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2" ht="18.75" x14ac:dyDescent="0.25">
      <c r="A6" s="174" t="s">
        <v>94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8.75" x14ac:dyDescent="0.3">
      <c r="A7" s="2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8.75" x14ac:dyDescent="0.3">
      <c r="A8" s="22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8.75" x14ac:dyDescent="0.3">
      <c r="A9" s="19" t="s">
        <v>154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0.5" customHeight="1" x14ac:dyDescent="0.3">
      <c r="A10" s="2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41" customFormat="1" ht="12.75" thickBot="1" x14ac:dyDescent="0.25">
      <c r="A11" s="49"/>
      <c r="B11" s="40" t="s">
        <v>156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41" customFormat="1" ht="12" x14ac:dyDescent="0.2">
      <c r="A12" s="172" t="s">
        <v>13</v>
      </c>
      <c r="B12" s="170" t="s">
        <v>12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9"/>
    </row>
    <row r="13" spans="1:12" s="41" customFormat="1" ht="133.5" customHeight="1" x14ac:dyDescent="0.2">
      <c r="A13" s="173" t="s">
        <v>13</v>
      </c>
      <c r="B13" s="171"/>
      <c r="C13" s="56" t="s">
        <v>3</v>
      </c>
      <c r="D13" s="56" t="s">
        <v>4</v>
      </c>
      <c r="E13" s="56" t="s">
        <v>5</v>
      </c>
      <c r="F13" s="56" t="s">
        <v>6</v>
      </c>
      <c r="G13" s="56" t="s">
        <v>1</v>
      </c>
      <c r="H13" s="56" t="s">
        <v>11</v>
      </c>
      <c r="I13" s="56" t="s">
        <v>9</v>
      </c>
      <c r="J13" s="56" t="s">
        <v>10</v>
      </c>
      <c r="K13" s="56" t="s">
        <v>7</v>
      </c>
      <c r="L13" s="60" t="s">
        <v>8</v>
      </c>
    </row>
    <row r="14" spans="1:12" s="44" customFormat="1" ht="12" x14ac:dyDescent="0.25">
      <c r="A14" s="42"/>
      <c r="B14" s="43"/>
      <c r="C14" s="36" t="s">
        <v>2</v>
      </c>
      <c r="D14" s="36" t="s">
        <v>2</v>
      </c>
      <c r="E14" s="36" t="s">
        <v>2</v>
      </c>
      <c r="F14" s="36" t="s">
        <v>2</v>
      </c>
      <c r="G14" s="36" t="s">
        <v>2</v>
      </c>
      <c r="H14" s="36" t="s">
        <v>2</v>
      </c>
      <c r="I14" s="36" t="s">
        <v>2</v>
      </c>
      <c r="J14" s="36" t="s">
        <v>2</v>
      </c>
      <c r="K14" s="36" t="s">
        <v>2</v>
      </c>
      <c r="L14" s="37" t="s">
        <v>2</v>
      </c>
    </row>
    <row r="15" spans="1:12" s="44" customFormat="1" ht="12.75" thickBot="1" x14ac:dyDescent="0.3">
      <c r="A15" s="45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7">
        <v>12</v>
      </c>
    </row>
    <row r="16" spans="1:12" x14ac:dyDescent="0.25">
      <c r="A16" s="1" t="s">
        <v>115</v>
      </c>
      <c r="B16" s="71" t="s">
        <v>109</v>
      </c>
      <c r="C16" s="71">
        <v>23</v>
      </c>
      <c r="D16" s="71">
        <v>23</v>
      </c>
      <c r="E16" s="71">
        <v>23</v>
      </c>
      <c r="F16" s="71">
        <v>23</v>
      </c>
      <c r="G16" s="71">
        <v>23</v>
      </c>
      <c r="H16" s="71">
        <v>23</v>
      </c>
      <c r="I16" s="71">
        <v>23</v>
      </c>
      <c r="J16" s="71">
        <v>23</v>
      </c>
      <c r="K16" s="71">
        <v>23</v>
      </c>
      <c r="L16" s="71">
        <v>23</v>
      </c>
    </row>
    <row r="17" spans="2:12" x14ac:dyDescent="0.25">
      <c r="B17" s="65">
        <v>3</v>
      </c>
      <c r="C17" s="72">
        <f>+'1-Промеж_рез'!C45</f>
        <v>28</v>
      </c>
      <c r="D17" s="72">
        <f>+'1-Промеж_рез'!D45</f>
        <v>28</v>
      </c>
      <c r="E17" s="72">
        <f>+'1-Промеж_рез'!E45</f>
        <v>28</v>
      </c>
      <c r="F17" s="72">
        <f>+'1-Промеж_рез'!F45</f>
        <v>27</v>
      </c>
      <c r="G17" s="72">
        <f>+'1-Промеж_рез'!G45</f>
        <v>28</v>
      </c>
      <c r="H17" s="72">
        <v>23</v>
      </c>
      <c r="I17" s="72">
        <f>+'1-Промеж_рез'!I45</f>
        <v>27</v>
      </c>
      <c r="J17" s="72">
        <f>+'1-Промеж_рез'!J45</f>
        <v>28</v>
      </c>
      <c r="K17" s="72">
        <f>+'1-Промеж_рез'!K45</f>
        <v>26</v>
      </c>
      <c r="L17" s="72">
        <f>+'1-Промеж_рез'!L45</f>
        <v>27</v>
      </c>
    </row>
    <row r="18" spans="2:12" x14ac:dyDescent="0.25">
      <c r="B18" s="65">
        <v>2</v>
      </c>
      <c r="C18" s="72">
        <f>+'1-Промеж_рез'!C46</f>
        <v>0</v>
      </c>
      <c r="D18" s="72">
        <f>+'1-Промеж_рез'!D46</f>
        <v>0</v>
      </c>
      <c r="E18" s="72">
        <f>+'1-Промеж_рез'!E46</f>
        <v>0</v>
      </c>
      <c r="F18" s="72">
        <f>+'1-Промеж_рез'!F46</f>
        <v>1</v>
      </c>
      <c r="G18" s="72">
        <f>+'1-Промеж_рез'!G46</f>
        <v>0</v>
      </c>
      <c r="H18" s="72">
        <f>+'1-Промеж_рез'!H46</f>
        <v>1</v>
      </c>
      <c r="I18" s="72">
        <f>+'1-Промеж_рез'!I46</f>
        <v>1</v>
      </c>
      <c r="J18" s="72">
        <f>+'1-Промеж_рез'!J46</f>
        <v>0</v>
      </c>
      <c r="K18" s="72">
        <f>+'1-Промеж_рез'!K46</f>
        <v>2</v>
      </c>
      <c r="L18" s="72">
        <f>+'1-Промеж_рез'!L46</f>
        <v>1</v>
      </c>
    </row>
    <row r="19" spans="2:12" x14ac:dyDescent="0.25">
      <c r="B19" s="65">
        <v>1</v>
      </c>
      <c r="C19" s="72">
        <f>+'1-Промеж_рез'!C47</f>
        <v>0</v>
      </c>
      <c r="D19" s="72">
        <f>+'1-Промеж_рез'!D47</f>
        <v>0</v>
      </c>
      <c r="E19" s="72">
        <f>+'1-Промеж_рез'!E47</f>
        <v>0</v>
      </c>
      <c r="F19" s="72">
        <f>+'1-Промеж_рез'!F47</f>
        <v>0</v>
      </c>
      <c r="G19" s="72">
        <f>+'1-Промеж_рез'!G47</f>
        <v>0</v>
      </c>
      <c r="H19" s="72">
        <f>+'1-Промеж_рез'!H47</f>
        <v>0</v>
      </c>
      <c r="I19" s="72">
        <f>+'1-Промеж_рез'!I47</f>
        <v>0</v>
      </c>
      <c r="J19" s="72">
        <f>+'1-Промеж_рез'!J47</f>
        <v>0</v>
      </c>
      <c r="K19" s="72">
        <f>+'1-Промеж_рез'!K47</f>
        <v>0</v>
      </c>
      <c r="L19" s="72">
        <f>+'1-Промеж_рез'!L47</f>
        <v>0</v>
      </c>
    </row>
    <row r="20" spans="2:12" x14ac:dyDescent="0.25">
      <c r="B20" s="101">
        <v>3</v>
      </c>
      <c r="C20" s="102">
        <f t="shared" ref="C20:L20" si="0">+C17/C$16</f>
        <v>1.2173913043478262</v>
      </c>
      <c r="D20" s="102">
        <f t="shared" si="0"/>
        <v>1.2173913043478262</v>
      </c>
      <c r="E20" s="102">
        <f t="shared" si="0"/>
        <v>1.2173913043478262</v>
      </c>
      <c r="F20" s="102">
        <f t="shared" si="0"/>
        <v>1.173913043478261</v>
      </c>
      <c r="G20" s="102">
        <f t="shared" si="0"/>
        <v>1.2173913043478262</v>
      </c>
      <c r="H20" s="102">
        <f t="shared" si="0"/>
        <v>1</v>
      </c>
      <c r="I20" s="102">
        <f t="shared" si="0"/>
        <v>1.173913043478261</v>
      </c>
      <c r="J20" s="102">
        <f t="shared" si="0"/>
        <v>1.2173913043478262</v>
      </c>
      <c r="K20" s="102">
        <f t="shared" si="0"/>
        <v>1.1304347826086956</v>
      </c>
      <c r="L20" s="102">
        <f t="shared" si="0"/>
        <v>1.173913043478261</v>
      </c>
    </row>
    <row r="21" spans="2:12" x14ac:dyDescent="0.25">
      <c r="B21" s="101">
        <v>2</v>
      </c>
      <c r="C21" s="102">
        <f t="shared" ref="C21:L21" si="1">+C18/C$16</f>
        <v>0</v>
      </c>
      <c r="D21" s="102">
        <f t="shared" si="1"/>
        <v>0</v>
      </c>
      <c r="E21" s="102">
        <f t="shared" si="1"/>
        <v>0</v>
      </c>
      <c r="F21" s="102">
        <f t="shared" si="1"/>
        <v>4.3478260869565216E-2</v>
      </c>
      <c r="G21" s="102">
        <f t="shared" si="1"/>
        <v>0</v>
      </c>
      <c r="H21" s="102">
        <f t="shared" si="1"/>
        <v>4.3478260869565216E-2</v>
      </c>
      <c r="I21" s="102">
        <f t="shared" si="1"/>
        <v>4.3478260869565216E-2</v>
      </c>
      <c r="J21" s="102">
        <f t="shared" si="1"/>
        <v>0</v>
      </c>
      <c r="K21" s="102">
        <f t="shared" si="1"/>
        <v>8.6956521739130432E-2</v>
      </c>
      <c r="L21" s="102">
        <f t="shared" si="1"/>
        <v>4.3478260869565216E-2</v>
      </c>
    </row>
    <row r="22" spans="2:12" x14ac:dyDescent="0.25">
      <c r="B22" s="101">
        <v>1</v>
      </c>
      <c r="C22" s="102">
        <f t="shared" ref="C22:L22" si="2">+C19/C$16</f>
        <v>0</v>
      </c>
      <c r="D22" s="102">
        <f t="shared" si="2"/>
        <v>0</v>
      </c>
      <c r="E22" s="102">
        <f t="shared" si="2"/>
        <v>0</v>
      </c>
      <c r="F22" s="102">
        <f t="shared" si="2"/>
        <v>0</v>
      </c>
      <c r="G22" s="102">
        <f t="shared" si="2"/>
        <v>0</v>
      </c>
      <c r="H22" s="102">
        <f t="shared" si="2"/>
        <v>0</v>
      </c>
      <c r="I22" s="102">
        <f t="shared" si="2"/>
        <v>0</v>
      </c>
      <c r="J22" s="102">
        <f t="shared" si="2"/>
        <v>0</v>
      </c>
      <c r="K22" s="102">
        <f t="shared" si="2"/>
        <v>0</v>
      </c>
      <c r="L22" s="102">
        <f t="shared" si="2"/>
        <v>0</v>
      </c>
    </row>
    <row r="25" spans="2:12" x14ac:dyDescent="0.25">
      <c r="B25" s="51" t="s">
        <v>85</v>
      </c>
    </row>
    <row r="26" spans="2:12" x14ac:dyDescent="0.25">
      <c r="B26" s="50" t="s">
        <v>86</v>
      </c>
    </row>
    <row r="27" spans="2:12" x14ac:dyDescent="0.25">
      <c r="B27" s="50" t="s">
        <v>87</v>
      </c>
    </row>
    <row r="28" spans="2:12" x14ac:dyDescent="0.25">
      <c r="B28" s="50" t="s">
        <v>88</v>
      </c>
    </row>
  </sheetData>
  <mergeCells count="8">
    <mergeCell ref="A12:A13"/>
    <mergeCell ref="B12:B13"/>
    <mergeCell ref="C12:L12"/>
    <mergeCell ref="A2:L2"/>
    <mergeCell ref="A3:L3"/>
    <mergeCell ref="A4:L4"/>
    <mergeCell ref="A5:L5"/>
    <mergeCell ref="A6:L6"/>
  </mergeCells>
  <pageMargins left="0.7" right="0.7" top="0.75" bottom="0.75" header="0.3" footer="0.3"/>
  <pageSetup paperSize="9" scale="4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4"/>
  <sheetViews>
    <sheetView topLeftCell="A19" zoomScale="110" zoomScaleNormal="110" workbookViewId="0">
      <selection activeCell="G34" sqref="G34:L39"/>
    </sheetView>
  </sheetViews>
  <sheetFormatPr defaultRowHeight="15" x14ac:dyDescent="0.25"/>
  <cols>
    <col min="1" max="1" width="8.7109375" style="12" customWidth="1"/>
    <col min="2" max="2" width="22.140625" style="12" bestFit="1" customWidth="1"/>
    <col min="3" max="7" width="7.140625" style="12" customWidth="1"/>
    <col min="8" max="8" width="9" style="12" customWidth="1"/>
    <col min="9" max="9" width="7.140625" style="12" customWidth="1"/>
    <col min="10" max="10" width="13.5703125" style="12" customWidth="1"/>
    <col min="11" max="11" width="7.140625" style="12" customWidth="1"/>
    <col min="12" max="12" width="10" style="12" customWidth="1"/>
    <col min="13" max="16384" width="9.140625" style="12"/>
  </cols>
  <sheetData>
    <row r="1" spans="1:19" ht="18.75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9" ht="18.75" x14ac:dyDescent="0.3">
      <c r="A2" s="38" t="s">
        <v>158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9" ht="2.25" customHeight="1" x14ac:dyDescent="0.3">
      <c r="A3" s="2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9" ht="20.25" x14ac:dyDescent="0.3">
      <c r="A4" s="21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9" s="41" customFormat="1" ht="12.75" thickBot="1" x14ac:dyDescent="0.25">
      <c r="A5" s="48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9" s="41" customFormat="1" ht="12" x14ac:dyDescent="0.2">
      <c r="A6" s="172" t="s">
        <v>13</v>
      </c>
      <c r="B6" s="170" t="s">
        <v>12</v>
      </c>
      <c r="C6" s="168" t="s">
        <v>95</v>
      </c>
      <c r="D6" s="168"/>
      <c r="E6" s="168"/>
      <c r="F6" s="168"/>
      <c r="G6" s="168"/>
      <c r="H6" s="168"/>
      <c r="I6" s="168"/>
      <c r="J6" s="168"/>
      <c r="K6" s="168"/>
      <c r="L6" s="169"/>
    </row>
    <row r="7" spans="1:19" s="41" customFormat="1" ht="121.5" customHeight="1" x14ac:dyDescent="0.2">
      <c r="A7" s="173" t="s">
        <v>13</v>
      </c>
      <c r="B7" s="171"/>
      <c r="C7" s="56" t="s">
        <v>3</v>
      </c>
      <c r="D7" s="56" t="s">
        <v>4</v>
      </c>
      <c r="E7" s="56" t="s">
        <v>5</v>
      </c>
      <c r="F7" s="56" t="s">
        <v>6</v>
      </c>
      <c r="G7" s="56" t="s">
        <v>1</v>
      </c>
      <c r="H7" s="56" t="s">
        <v>11</v>
      </c>
      <c r="I7" s="56" t="s">
        <v>9</v>
      </c>
      <c r="J7" s="56" t="s">
        <v>10</v>
      </c>
      <c r="K7" s="56" t="s">
        <v>7</v>
      </c>
      <c r="L7" s="60" t="s">
        <v>8</v>
      </c>
      <c r="M7" s="83" t="s">
        <v>118</v>
      </c>
      <c r="N7" s="167" t="s">
        <v>108</v>
      </c>
      <c r="O7" s="167"/>
      <c r="P7" s="167"/>
      <c r="Q7" s="167"/>
      <c r="R7" s="167"/>
      <c r="S7" s="167"/>
    </row>
    <row r="8" spans="1:19" s="44" customFormat="1" ht="12" x14ac:dyDescent="0.25">
      <c r="A8" s="42"/>
      <c r="B8" s="43"/>
      <c r="C8" s="36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6" t="s">
        <v>2</v>
      </c>
      <c r="J8" s="36" t="s">
        <v>2</v>
      </c>
      <c r="K8" s="36" t="s">
        <v>2</v>
      </c>
      <c r="L8" s="37" t="s">
        <v>2</v>
      </c>
      <c r="M8" s="69">
        <v>10</v>
      </c>
      <c r="N8" s="65">
        <v>3</v>
      </c>
      <c r="O8" s="65" t="s">
        <v>112</v>
      </c>
      <c r="P8" s="65">
        <v>2</v>
      </c>
      <c r="Q8" s="65" t="s">
        <v>112</v>
      </c>
      <c r="R8" s="65">
        <v>1</v>
      </c>
      <c r="S8" s="65" t="s">
        <v>112</v>
      </c>
    </row>
    <row r="9" spans="1:19" s="44" customFormat="1" ht="12.75" thickBot="1" x14ac:dyDescent="0.3">
      <c r="A9" s="45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7">
        <v>12</v>
      </c>
      <c r="M9" s="70"/>
    </row>
    <row r="10" spans="1:19" s="13" customFormat="1" x14ac:dyDescent="0.25">
      <c r="A10" s="10">
        <v>1</v>
      </c>
      <c r="B10" s="52" t="str">
        <f>+'1-Промеж_рез'!B16</f>
        <v>Белибоу Ваня</v>
      </c>
      <c r="C10" s="146">
        <v>2</v>
      </c>
      <c r="D10" s="146">
        <v>2</v>
      </c>
      <c r="E10" s="146">
        <v>2</v>
      </c>
      <c r="F10" s="146">
        <v>2</v>
      </c>
      <c r="G10" s="146">
        <v>2</v>
      </c>
      <c r="H10" s="146">
        <v>2</v>
      </c>
      <c r="I10" s="146">
        <v>2</v>
      </c>
      <c r="J10" s="146">
        <v>2</v>
      </c>
      <c r="K10" s="146">
        <v>2</v>
      </c>
      <c r="L10" s="147">
        <v>2</v>
      </c>
      <c r="M10" s="148">
        <f>SUM($C10:L10)/$M$8</f>
        <v>2</v>
      </c>
      <c r="N10" s="66">
        <f>COUNTIF($C10:$L10,N$8)</f>
        <v>0</v>
      </c>
      <c r="O10" s="77">
        <f>+N10/$M$8</f>
        <v>0</v>
      </c>
      <c r="P10" s="66">
        <f>COUNTIF($C10:$L10,P$8)</f>
        <v>10</v>
      </c>
      <c r="Q10" s="77">
        <f>+P10/$M$8</f>
        <v>1</v>
      </c>
      <c r="R10" s="66">
        <f>COUNTIF($C10:$L10,R$8)</f>
        <v>0</v>
      </c>
      <c r="S10" s="77">
        <f>+R10/$M$8</f>
        <v>0</v>
      </c>
    </row>
    <row r="11" spans="1:19" s="13" customFormat="1" x14ac:dyDescent="0.25">
      <c r="A11" s="3">
        <f>+A10+1</f>
        <v>2</v>
      </c>
      <c r="B11" s="52" t="str">
        <f>+'1-Промеж_рез'!B17</f>
        <v>Бережных София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3</v>
      </c>
      <c r="L11" s="4">
        <v>3</v>
      </c>
      <c r="M11" s="148">
        <f>SUM($C11:L11)/$M$8</f>
        <v>3</v>
      </c>
      <c r="N11" s="66">
        <f t="shared" ref="N11:N32" si="0">COUNTIF($C11:$L11,N$8)</f>
        <v>10</v>
      </c>
      <c r="O11" s="77">
        <f t="shared" ref="O11:O32" si="1">+N11/$M$8</f>
        <v>1</v>
      </c>
      <c r="P11" s="66">
        <f t="shared" ref="P11:P32" si="2">COUNTIF($C11:$L11,P$8)</f>
        <v>0</v>
      </c>
      <c r="Q11" s="77">
        <f t="shared" ref="Q11:Q32" si="3">+P11/$M$8</f>
        <v>0</v>
      </c>
      <c r="R11" s="66">
        <f t="shared" ref="R11:R32" si="4">COUNTIF($C11:$L11,R$8)</f>
        <v>0</v>
      </c>
      <c r="S11" s="77">
        <f t="shared" ref="S11:S32" si="5">+R11/$M$8</f>
        <v>0</v>
      </c>
    </row>
    <row r="12" spans="1:19" s="13" customFormat="1" x14ac:dyDescent="0.25">
      <c r="A12" s="3">
        <v>3</v>
      </c>
      <c r="B12" s="52" t="str">
        <f>+'1-Промеж_рез'!B19</f>
        <v>Васильева Милослава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2</v>
      </c>
      <c r="I12" s="2">
        <v>3</v>
      </c>
      <c r="J12" s="2">
        <v>3</v>
      </c>
      <c r="K12" s="2">
        <v>3</v>
      </c>
      <c r="L12" s="4">
        <v>3</v>
      </c>
      <c r="M12" s="148">
        <f>SUM($C12:L12)/$M$8</f>
        <v>2.9</v>
      </c>
      <c r="N12" s="66">
        <f t="shared" si="0"/>
        <v>9</v>
      </c>
      <c r="O12" s="77">
        <f t="shared" si="1"/>
        <v>0.9</v>
      </c>
      <c r="P12" s="66">
        <f t="shared" si="2"/>
        <v>1</v>
      </c>
      <c r="Q12" s="77">
        <f t="shared" si="3"/>
        <v>0.1</v>
      </c>
      <c r="R12" s="66">
        <f t="shared" si="4"/>
        <v>0</v>
      </c>
      <c r="S12" s="77">
        <f t="shared" si="5"/>
        <v>0</v>
      </c>
    </row>
    <row r="13" spans="1:19" s="13" customFormat="1" x14ac:dyDescent="0.25">
      <c r="A13" s="3">
        <v>4</v>
      </c>
      <c r="B13" s="52" t="str">
        <f>+'1-Промеж_рез'!B20</f>
        <v>Васильчук Софья</v>
      </c>
      <c r="C13" s="2">
        <v>3</v>
      </c>
      <c r="D13" s="2">
        <v>2</v>
      </c>
      <c r="E13" s="2">
        <v>3</v>
      </c>
      <c r="F13" s="2">
        <v>3</v>
      </c>
      <c r="G13" s="2">
        <v>3</v>
      </c>
      <c r="H13" s="2">
        <v>2</v>
      </c>
      <c r="I13" s="2">
        <v>3</v>
      </c>
      <c r="J13" s="2">
        <v>3</v>
      </c>
      <c r="K13" s="2">
        <v>3</v>
      </c>
      <c r="L13" s="4">
        <v>3</v>
      </c>
      <c r="M13" s="148">
        <f>SUM($C13:L13)/$M$8</f>
        <v>2.8</v>
      </c>
      <c r="N13" s="66">
        <f t="shared" si="0"/>
        <v>8</v>
      </c>
      <c r="O13" s="77">
        <f t="shared" si="1"/>
        <v>0.8</v>
      </c>
      <c r="P13" s="66">
        <f t="shared" si="2"/>
        <v>2</v>
      </c>
      <c r="Q13" s="77">
        <f t="shared" si="3"/>
        <v>0.2</v>
      </c>
      <c r="R13" s="66">
        <f t="shared" si="4"/>
        <v>0</v>
      </c>
      <c r="S13" s="77">
        <f t="shared" si="5"/>
        <v>0</v>
      </c>
    </row>
    <row r="14" spans="1:19" s="13" customFormat="1" x14ac:dyDescent="0.25">
      <c r="A14" s="3">
        <f t="shared" ref="A14:A27" si="6">+A13+1</f>
        <v>5</v>
      </c>
      <c r="B14" s="52" t="str">
        <f>+'1-Промеж_рез'!B21</f>
        <v>Елфимов Саша</v>
      </c>
      <c r="C14" s="2">
        <v>3</v>
      </c>
      <c r="D14" s="2">
        <v>2</v>
      </c>
      <c r="E14" s="2">
        <v>3</v>
      </c>
      <c r="F14" s="2">
        <v>3</v>
      </c>
      <c r="G14" s="2">
        <v>3</v>
      </c>
      <c r="H14" s="2">
        <v>2</v>
      </c>
      <c r="I14" s="2">
        <v>3</v>
      </c>
      <c r="J14" s="2">
        <v>3</v>
      </c>
      <c r="K14" s="2">
        <v>3</v>
      </c>
      <c r="L14" s="4">
        <v>3</v>
      </c>
      <c r="M14" s="148">
        <f>SUM($C14:L14)/$M$8</f>
        <v>2.8</v>
      </c>
      <c r="N14" s="66">
        <f t="shared" si="0"/>
        <v>8</v>
      </c>
      <c r="O14" s="77">
        <f t="shared" si="1"/>
        <v>0.8</v>
      </c>
      <c r="P14" s="66">
        <f t="shared" si="2"/>
        <v>2</v>
      </c>
      <c r="Q14" s="77">
        <f t="shared" si="3"/>
        <v>0.2</v>
      </c>
      <c r="R14" s="66">
        <f t="shared" si="4"/>
        <v>0</v>
      </c>
      <c r="S14" s="77">
        <f t="shared" si="5"/>
        <v>0</v>
      </c>
    </row>
    <row r="15" spans="1:19" s="13" customFormat="1" x14ac:dyDescent="0.25">
      <c r="A15" s="3">
        <f t="shared" si="6"/>
        <v>6</v>
      </c>
      <c r="B15" s="52" t="str">
        <f>+'1-Промеж_рез'!B22</f>
        <v>Загретднова Вероника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3</v>
      </c>
      <c r="L15" s="4">
        <v>3</v>
      </c>
      <c r="M15" s="148">
        <f>SUM($C15:L15)/$M$8</f>
        <v>3</v>
      </c>
      <c r="N15" s="66">
        <f t="shared" si="0"/>
        <v>10</v>
      </c>
      <c r="O15" s="77">
        <f t="shared" si="1"/>
        <v>1</v>
      </c>
      <c r="P15" s="66">
        <f t="shared" si="2"/>
        <v>0</v>
      </c>
      <c r="Q15" s="77">
        <f t="shared" si="3"/>
        <v>0</v>
      </c>
      <c r="R15" s="66">
        <f t="shared" si="4"/>
        <v>0</v>
      </c>
      <c r="S15" s="77">
        <f t="shared" si="5"/>
        <v>0</v>
      </c>
    </row>
    <row r="16" spans="1:19" s="13" customFormat="1" x14ac:dyDescent="0.25">
      <c r="A16" s="3">
        <f t="shared" si="6"/>
        <v>7</v>
      </c>
      <c r="B16" s="52" t="str">
        <f>+'1-Промеж_рез'!B23</f>
        <v>Ибрагимов Никита</v>
      </c>
      <c r="C16" s="2">
        <v>3</v>
      </c>
      <c r="D16" s="2">
        <v>2</v>
      </c>
      <c r="E16" s="2">
        <v>2</v>
      </c>
      <c r="F16" s="2">
        <v>3</v>
      </c>
      <c r="G16" s="2">
        <v>3</v>
      </c>
      <c r="H16" s="2">
        <v>2</v>
      </c>
      <c r="I16" s="2">
        <v>3</v>
      </c>
      <c r="J16" s="2">
        <v>3</v>
      </c>
      <c r="K16" s="2">
        <v>3</v>
      </c>
      <c r="L16" s="4">
        <v>3</v>
      </c>
      <c r="M16" s="148">
        <f>SUM($C16:L16)/$M$8</f>
        <v>2.7</v>
      </c>
      <c r="N16" s="66">
        <f t="shared" si="0"/>
        <v>7</v>
      </c>
      <c r="O16" s="77">
        <f t="shared" si="1"/>
        <v>0.7</v>
      </c>
      <c r="P16" s="66">
        <f t="shared" si="2"/>
        <v>3</v>
      </c>
      <c r="Q16" s="77">
        <f t="shared" si="3"/>
        <v>0.3</v>
      </c>
      <c r="R16" s="66">
        <f t="shared" si="4"/>
        <v>0</v>
      </c>
      <c r="S16" s="77">
        <f t="shared" si="5"/>
        <v>0</v>
      </c>
    </row>
    <row r="17" spans="1:19" s="13" customFormat="1" x14ac:dyDescent="0.25">
      <c r="A17" s="3">
        <v>8</v>
      </c>
      <c r="B17" s="52" t="str">
        <f>+'1-Промеж_рез'!B25</f>
        <v>Коваленко Архип</v>
      </c>
      <c r="C17" s="2"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3</v>
      </c>
      <c r="K17" s="2">
        <v>3</v>
      </c>
      <c r="L17" s="4">
        <v>3</v>
      </c>
      <c r="M17" s="148">
        <f>SUM($C17:L17)/$M$8</f>
        <v>3</v>
      </c>
      <c r="N17" s="66">
        <f t="shared" si="0"/>
        <v>10</v>
      </c>
      <c r="O17" s="77">
        <f t="shared" si="1"/>
        <v>1</v>
      </c>
      <c r="P17" s="66">
        <f t="shared" si="2"/>
        <v>0</v>
      </c>
      <c r="Q17" s="77">
        <f t="shared" si="3"/>
        <v>0</v>
      </c>
      <c r="R17" s="66">
        <f t="shared" si="4"/>
        <v>0</v>
      </c>
      <c r="S17" s="77">
        <f t="shared" si="5"/>
        <v>0</v>
      </c>
    </row>
    <row r="18" spans="1:19" s="13" customFormat="1" ht="30" x14ac:dyDescent="0.25">
      <c r="A18" s="3">
        <v>9</v>
      </c>
      <c r="B18" s="52" t="str">
        <f>+'1-Промеж_рез'!B26</f>
        <v>Крашенинникова Василиса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4">
        <v>3</v>
      </c>
      <c r="M18" s="148">
        <f>SUM($C18:L18)/$M$8</f>
        <v>3</v>
      </c>
      <c r="N18" s="66">
        <f t="shared" si="0"/>
        <v>10</v>
      </c>
      <c r="O18" s="77">
        <f t="shared" si="1"/>
        <v>1</v>
      </c>
      <c r="P18" s="66">
        <f t="shared" si="2"/>
        <v>0</v>
      </c>
      <c r="Q18" s="77">
        <f t="shared" si="3"/>
        <v>0</v>
      </c>
      <c r="R18" s="66">
        <f t="shared" si="4"/>
        <v>0</v>
      </c>
      <c r="S18" s="77">
        <f t="shared" si="5"/>
        <v>0</v>
      </c>
    </row>
    <row r="19" spans="1:19" s="13" customFormat="1" x14ac:dyDescent="0.25">
      <c r="A19" s="3">
        <f t="shared" si="6"/>
        <v>10</v>
      </c>
      <c r="B19" s="52" t="str">
        <f>+'1-Промеж_рез'!B27</f>
        <v>Лаптева Дарина</v>
      </c>
      <c r="C19" s="2">
        <v>3</v>
      </c>
      <c r="D19" s="2">
        <v>2</v>
      </c>
      <c r="E19" s="2">
        <v>3</v>
      </c>
      <c r="F19" s="2">
        <v>3</v>
      </c>
      <c r="G19" s="2">
        <v>2</v>
      </c>
      <c r="H19" s="2">
        <v>3</v>
      </c>
      <c r="I19" s="2">
        <v>3</v>
      </c>
      <c r="J19" s="2">
        <v>3</v>
      </c>
      <c r="K19" s="2">
        <v>3</v>
      </c>
      <c r="L19" s="4">
        <v>3</v>
      </c>
      <c r="M19" s="148">
        <f>SUM($C19:L19)/$M$8</f>
        <v>2.8</v>
      </c>
      <c r="N19" s="66">
        <f t="shared" si="0"/>
        <v>8</v>
      </c>
      <c r="O19" s="77">
        <f t="shared" si="1"/>
        <v>0.8</v>
      </c>
      <c r="P19" s="66">
        <f t="shared" si="2"/>
        <v>2</v>
      </c>
      <c r="Q19" s="77">
        <f t="shared" si="3"/>
        <v>0.2</v>
      </c>
      <c r="R19" s="66">
        <f t="shared" si="4"/>
        <v>0</v>
      </c>
      <c r="S19" s="77">
        <f t="shared" si="5"/>
        <v>0</v>
      </c>
    </row>
    <row r="20" spans="1:19" s="13" customFormat="1" x14ac:dyDescent="0.25">
      <c r="A20" s="3">
        <f t="shared" si="6"/>
        <v>11</v>
      </c>
      <c r="B20" s="52" t="str">
        <f>+'1-Промеж_рез'!B28</f>
        <v>Лобанов Миша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4">
        <v>3</v>
      </c>
      <c r="M20" s="148">
        <f>SUM($C20:L20)/$M$8</f>
        <v>3</v>
      </c>
      <c r="N20" s="66">
        <f t="shared" si="0"/>
        <v>10</v>
      </c>
      <c r="O20" s="77">
        <f t="shared" si="1"/>
        <v>1</v>
      </c>
      <c r="P20" s="66">
        <f t="shared" si="2"/>
        <v>0</v>
      </c>
      <c r="Q20" s="77">
        <f t="shared" si="3"/>
        <v>0</v>
      </c>
      <c r="R20" s="66">
        <f t="shared" si="4"/>
        <v>0</v>
      </c>
      <c r="S20" s="77">
        <f t="shared" si="5"/>
        <v>0</v>
      </c>
    </row>
    <row r="21" spans="1:19" s="13" customFormat="1" x14ac:dyDescent="0.25">
      <c r="A21" s="3">
        <f t="shared" si="6"/>
        <v>12</v>
      </c>
      <c r="B21" s="52" t="str">
        <f>+'1-Промеж_рез'!B29</f>
        <v>Марковский Марк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3</v>
      </c>
      <c r="L21" s="4">
        <v>3</v>
      </c>
      <c r="M21" s="148">
        <f>SUM($C21:L21)/$M$8</f>
        <v>3</v>
      </c>
      <c r="N21" s="66">
        <f t="shared" si="0"/>
        <v>10</v>
      </c>
      <c r="O21" s="77">
        <f t="shared" si="1"/>
        <v>1</v>
      </c>
      <c r="P21" s="66">
        <f t="shared" si="2"/>
        <v>0</v>
      </c>
      <c r="Q21" s="77">
        <f t="shared" si="3"/>
        <v>0</v>
      </c>
      <c r="R21" s="66">
        <f t="shared" si="4"/>
        <v>0</v>
      </c>
      <c r="S21" s="77">
        <f t="shared" si="5"/>
        <v>0</v>
      </c>
    </row>
    <row r="22" spans="1:19" s="13" customFormat="1" x14ac:dyDescent="0.25">
      <c r="A22" s="3">
        <f t="shared" si="6"/>
        <v>13</v>
      </c>
      <c r="B22" s="52" t="str">
        <f>+'1-Промеж_рез'!B30</f>
        <v>Мурзиков Арсений</v>
      </c>
      <c r="C22" s="2">
        <v>3</v>
      </c>
      <c r="D22" s="2">
        <v>3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3</v>
      </c>
      <c r="L22" s="4">
        <v>3</v>
      </c>
      <c r="M22" s="148">
        <f>SUM($C22:L22)/$M$8</f>
        <v>3</v>
      </c>
      <c r="N22" s="66">
        <f t="shared" si="0"/>
        <v>10</v>
      </c>
      <c r="O22" s="77">
        <f t="shared" si="1"/>
        <v>1</v>
      </c>
      <c r="P22" s="66">
        <f t="shared" si="2"/>
        <v>0</v>
      </c>
      <c r="Q22" s="77">
        <f t="shared" si="3"/>
        <v>0</v>
      </c>
      <c r="R22" s="66">
        <f t="shared" si="4"/>
        <v>0</v>
      </c>
      <c r="S22" s="77">
        <f t="shared" si="5"/>
        <v>0</v>
      </c>
    </row>
    <row r="23" spans="1:19" s="13" customFormat="1" x14ac:dyDescent="0.25">
      <c r="A23" s="3">
        <f t="shared" si="6"/>
        <v>14</v>
      </c>
      <c r="B23" s="52" t="str">
        <f>+'1-Промеж_рез'!B31</f>
        <v>Николина Арина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4">
        <v>3</v>
      </c>
      <c r="M23" s="148">
        <f>SUM($C23:L23)/$M$8</f>
        <v>3</v>
      </c>
      <c r="N23" s="66">
        <f t="shared" si="0"/>
        <v>10</v>
      </c>
      <c r="O23" s="77">
        <f t="shared" si="1"/>
        <v>1</v>
      </c>
      <c r="P23" s="66">
        <f t="shared" si="2"/>
        <v>0</v>
      </c>
      <c r="Q23" s="77">
        <f t="shared" si="3"/>
        <v>0</v>
      </c>
      <c r="R23" s="66">
        <f t="shared" si="4"/>
        <v>0</v>
      </c>
      <c r="S23" s="77">
        <f t="shared" si="5"/>
        <v>0</v>
      </c>
    </row>
    <row r="24" spans="1:19" s="13" customFormat="1" x14ac:dyDescent="0.25">
      <c r="A24" s="3">
        <f t="shared" si="6"/>
        <v>15</v>
      </c>
      <c r="B24" s="52" t="str">
        <f>+'1-Промеж_рез'!B32</f>
        <v>Новосёлова Каролина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2">
        <v>3</v>
      </c>
      <c r="K24" s="2">
        <v>3</v>
      </c>
      <c r="L24" s="4">
        <v>3</v>
      </c>
      <c r="M24" s="148">
        <f>SUM($C24:L24)/$M$8</f>
        <v>3</v>
      </c>
      <c r="N24" s="66">
        <f t="shared" si="0"/>
        <v>10</v>
      </c>
      <c r="O24" s="77">
        <f t="shared" si="1"/>
        <v>1</v>
      </c>
      <c r="P24" s="66">
        <f t="shared" si="2"/>
        <v>0</v>
      </c>
      <c r="Q24" s="77">
        <f t="shared" si="3"/>
        <v>0</v>
      </c>
      <c r="R24" s="66">
        <f t="shared" si="4"/>
        <v>0</v>
      </c>
      <c r="S24" s="77">
        <f t="shared" si="5"/>
        <v>0</v>
      </c>
    </row>
    <row r="25" spans="1:19" s="13" customFormat="1" x14ac:dyDescent="0.25">
      <c r="A25" s="3">
        <v>16</v>
      </c>
      <c r="B25" s="52" t="str">
        <f>+'1-Промеж_рез'!B34</f>
        <v>Пыжова Настя</v>
      </c>
      <c r="C25" s="2">
        <v>2</v>
      </c>
      <c r="D25" s="2">
        <v>3</v>
      </c>
      <c r="E25" s="2">
        <v>3</v>
      </c>
      <c r="F25" s="2">
        <v>2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4">
        <v>3</v>
      </c>
      <c r="M25" s="148">
        <f>SUM($C25:L25)/$M$8</f>
        <v>2.8</v>
      </c>
      <c r="N25" s="66">
        <f t="shared" si="0"/>
        <v>8</v>
      </c>
      <c r="O25" s="77">
        <f t="shared" si="1"/>
        <v>0.8</v>
      </c>
      <c r="P25" s="66">
        <f t="shared" si="2"/>
        <v>2</v>
      </c>
      <c r="Q25" s="77">
        <f t="shared" si="3"/>
        <v>0.2</v>
      </c>
      <c r="R25" s="66">
        <f t="shared" si="4"/>
        <v>0</v>
      </c>
      <c r="S25" s="77">
        <f t="shared" si="5"/>
        <v>0</v>
      </c>
    </row>
    <row r="26" spans="1:19" s="13" customFormat="1" x14ac:dyDescent="0.25">
      <c r="A26" s="3">
        <v>17</v>
      </c>
      <c r="B26" s="52" t="str">
        <f>+'1-Промеж_рез'!B35</f>
        <v>Семёнов Костя</v>
      </c>
      <c r="C26" s="2">
        <v>3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2">
        <v>3</v>
      </c>
      <c r="J26" s="2">
        <v>2</v>
      </c>
      <c r="K26" s="2">
        <v>3</v>
      </c>
      <c r="L26" s="4">
        <v>3</v>
      </c>
      <c r="M26" s="148">
        <f>SUM($C26:L26)/$M$8</f>
        <v>2.9</v>
      </c>
      <c r="N26" s="66">
        <f t="shared" si="0"/>
        <v>9</v>
      </c>
      <c r="O26" s="77">
        <f t="shared" si="1"/>
        <v>0.9</v>
      </c>
      <c r="P26" s="66">
        <f t="shared" si="2"/>
        <v>1</v>
      </c>
      <c r="Q26" s="77">
        <f t="shared" si="3"/>
        <v>0.1</v>
      </c>
      <c r="R26" s="66">
        <f t="shared" si="4"/>
        <v>0</v>
      </c>
      <c r="S26" s="77">
        <f t="shared" si="5"/>
        <v>0</v>
      </c>
    </row>
    <row r="27" spans="1:19" s="13" customFormat="1" x14ac:dyDescent="0.25">
      <c r="A27" s="3">
        <f t="shared" si="6"/>
        <v>18</v>
      </c>
      <c r="B27" s="52" t="str">
        <f>+'1-Промеж_рез'!B36</f>
        <v>Скрябина Ксения</v>
      </c>
      <c r="C27" s="2">
        <v>2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3</v>
      </c>
      <c r="L27" s="4">
        <v>3</v>
      </c>
      <c r="M27" s="148">
        <f>SUM($C27:L27)/$M$8</f>
        <v>2.9</v>
      </c>
      <c r="N27" s="66">
        <f t="shared" si="0"/>
        <v>9</v>
      </c>
      <c r="O27" s="77">
        <f t="shared" si="1"/>
        <v>0.9</v>
      </c>
      <c r="P27" s="66">
        <f t="shared" si="2"/>
        <v>1</v>
      </c>
      <c r="Q27" s="77">
        <f t="shared" si="3"/>
        <v>0.1</v>
      </c>
      <c r="R27" s="66">
        <f t="shared" si="4"/>
        <v>0</v>
      </c>
      <c r="S27" s="77">
        <f t="shared" si="5"/>
        <v>0</v>
      </c>
    </row>
    <row r="28" spans="1:19" s="13" customFormat="1" x14ac:dyDescent="0.25">
      <c r="A28" s="3">
        <v>19</v>
      </c>
      <c r="B28" s="52" t="s">
        <v>145</v>
      </c>
      <c r="C28" s="2">
        <v>3</v>
      </c>
      <c r="D28" s="2">
        <v>2</v>
      </c>
      <c r="E28" s="2">
        <v>3</v>
      </c>
      <c r="F28" s="2">
        <v>2</v>
      </c>
      <c r="G28" s="2">
        <v>3</v>
      </c>
      <c r="H28" s="2">
        <v>3</v>
      </c>
      <c r="I28" s="2">
        <v>3</v>
      </c>
      <c r="J28" s="2">
        <v>3</v>
      </c>
      <c r="K28" s="2">
        <v>3</v>
      </c>
      <c r="L28" s="4">
        <v>3</v>
      </c>
      <c r="M28" s="148">
        <f>SUM($C28:L28)/$M$8</f>
        <v>2.8</v>
      </c>
      <c r="N28" s="66">
        <f t="shared" si="0"/>
        <v>8</v>
      </c>
      <c r="O28" s="77">
        <f t="shared" si="1"/>
        <v>0.8</v>
      </c>
      <c r="P28" s="66">
        <f t="shared" si="2"/>
        <v>2</v>
      </c>
      <c r="Q28" s="77">
        <f t="shared" si="3"/>
        <v>0.2</v>
      </c>
      <c r="R28" s="66">
        <f t="shared" si="4"/>
        <v>0</v>
      </c>
      <c r="S28" s="77">
        <f t="shared" si="5"/>
        <v>0</v>
      </c>
    </row>
    <row r="29" spans="1:19" s="13" customFormat="1" x14ac:dyDescent="0.25">
      <c r="A29" s="3">
        <v>20</v>
      </c>
      <c r="B29" s="52" t="s">
        <v>146</v>
      </c>
      <c r="C29" s="2">
        <v>3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2</v>
      </c>
      <c r="K29" s="2">
        <v>3</v>
      </c>
      <c r="L29" s="4">
        <v>3</v>
      </c>
      <c r="M29" s="148">
        <f>SUM($C29:L29)/$M$8</f>
        <v>2.9</v>
      </c>
      <c r="N29" s="66">
        <f t="shared" si="0"/>
        <v>9</v>
      </c>
      <c r="O29" s="77">
        <f t="shared" si="1"/>
        <v>0.9</v>
      </c>
      <c r="P29" s="66">
        <f t="shared" si="2"/>
        <v>1</v>
      </c>
      <c r="Q29" s="77">
        <f t="shared" si="3"/>
        <v>0.1</v>
      </c>
      <c r="R29" s="66">
        <f t="shared" si="4"/>
        <v>0</v>
      </c>
      <c r="S29" s="77">
        <f t="shared" si="5"/>
        <v>0</v>
      </c>
    </row>
    <row r="30" spans="1:19" s="13" customFormat="1" x14ac:dyDescent="0.25">
      <c r="A30" s="3">
        <v>21</v>
      </c>
      <c r="B30" s="52" t="s">
        <v>147</v>
      </c>
      <c r="C30" s="2">
        <v>3</v>
      </c>
      <c r="D30" s="2">
        <v>3</v>
      </c>
      <c r="E30" s="2">
        <v>3</v>
      </c>
      <c r="F30" s="2">
        <v>3</v>
      </c>
      <c r="G30" s="2">
        <v>3</v>
      </c>
      <c r="H30" s="2">
        <v>3</v>
      </c>
      <c r="I30" s="2">
        <v>3</v>
      </c>
      <c r="J30" s="2">
        <v>3</v>
      </c>
      <c r="K30" s="2">
        <v>3</v>
      </c>
      <c r="L30" s="4">
        <v>3</v>
      </c>
      <c r="M30" s="148">
        <f>SUM($C30:L30)/$M$8</f>
        <v>3</v>
      </c>
      <c r="N30" s="66">
        <f t="shared" si="0"/>
        <v>10</v>
      </c>
      <c r="O30" s="77">
        <f t="shared" si="1"/>
        <v>1</v>
      </c>
      <c r="P30" s="66">
        <f t="shared" si="2"/>
        <v>0</v>
      </c>
      <c r="Q30" s="77">
        <f t="shared" si="3"/>
        <v>0</v>
      </c>
      <c r="R30" s="66">
        <f t="shared" si="4"/>
        <v>0</v>
      </c>
      <c r="S30" s="77">
        <f t="shared" si="5"/>
        <v>0</v>
      </c>
    </row>
    <row r="31" spans="1:19" s="13" customFormat="1" x14ac:dyDescent="0.25">
      <c r="A31" s="3">
        <v>22</v>
      </c>
      <c r="B31" s="52" t="s">
        <v>149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4">
        <v>3</v>
      </c>
      <c r="M31" s="148">
        <f>SUM($C31:L31)/$M$8</f>
        <v>3</v>
      </c>
      <c r="N31" s="66">
        <f t="shared" si="0"/>
        <v>10</v>
      </c>
      <c r="O31" s="77">
        <f t="shared" si="1"/>
        <v>1</v>
      </c>
      <c r="P31" s="66">
        <f t="shared" si="2"/>
        <v>0</v>
      </c>
      <c r="Q31" s="77">
        <f t="shared" si="3"/>
        <v>0</v>
      </c>
      <c r="R31" s="66">
        <f t="shared" si="4"/>
        <v>0</v>
      </c>
      <c r="S31" s="77">
        <f t="shared" si="5"/>
        <v>0</v>
      </c>
    </row>
    <row r="32" spans="1:19" s="13" customFormat="1" ht="15.75" thickBot="1" x14ac:dyDescent="0.3">
      <c r="A32" s="11">
        <v>23</v>
      </c>
      <c r="B32" s="53" t="str">
        <f>+'1-Промеж_рез'!B43</f>
        <v>Якимова Валерия</v>
      </c>
      <c r="C32" s="5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5">
        <v>3</v>
      </c>
      <c r="L32" s="6">
        <v>3</v>
      </c>
      <c r="M32" s="148">
        <f>SUM($C32:L32)/$M$8</f>
        <v>3</v>
      </c>
      <c r="N32" s="66">
        <f t="shared" si="0"/>
        <v>10</v>
      </c>
      <c r="O32" s="77">
        <f t="shared" si="1"/>
        <v>1</v>
      </c>
      <c r="P32" s="66">
        <f t="shared" si="2"/>
        <v>0</v>
      </c>
      <c r="Q32" s="77">
        <f t="shared" si="3"/>
        <v>0</v>
      </c>
      <c r="R32" s="66">
        <f t="shared" si="4"/>
        <v>0</v>
      </c>
      <c r="S32" s="77">
        <f t="shared" si="5"/>
        <v>0</v>
      </c>
    </row>
    <row r="33" spans="1:12" x14ac:dyDescent="0.25">
      <c r="A33" s="1" t="s">
        <v>115</v>
      </c>
      <c r="B33" s="71" t="s">
        <v>109</v>
      </c>
      <c r="C33" s="71">
        <f>SUM(C34:C36)</f>
        <v>23</v>
      </c>
      <c r="D33" s="71">
        <f t="shared" ref="D33:L33" si="7">SUM(D34:D36)</f>
        <v>23</v>
      </c>
      <c r="E33" s="71">
        <f t="shared" si="7"/>
        <v>23</v>
      </c>
      <c r="F33" s="71">
        <f t="shared" si="7"/>
        <v>23</v>
      </c>
      <c r="G33" s="71">
        <f t="shared" si="7"/>
        <v>23</v>
      </c>
      <c r="H33" s="71">
        <f t="shared" si="7"/>
        <v>23</v>
      </c>
      <c r="I33" s="71">
        <f t="shared" si="7"/>
        <v>23</v>
      </c>
      <c r="J33" s="71">
        <f t="shared" si="7"/>
        <v>23</v>
      </c>
      <c r="K33" s="71">
        <f t="shared" si="7"/>
        <v>23</v>
      </c>
      <c r="L33" s="71">
        <f t="shared" si="7"/>
        <v>23</v>
      </c>
    </row>
    <row r="34" spans="1:12" x14ac:dyDescent="0.25">
      <c r="B34" s="65">
        <v>3</v>
      </c>
      <c r="C34" s="72">
        <f t="shared" ref="C34:L36" si="8">COUNTIF(C$10:C$32,$B34)</f>
        <v>20</v>
      </c>
      <c r="D34" s="72">
        <f t="shared" si="8"/>
        <v>17</v>
      </c>
      <c r="E34" s="72">
        <f t="shared" si="8"/>
        <v>21</v>
      </c>
      <c r="F34" s="72">
        <f t="shared" si="8"/>
        <v>20</v>
      </c>
      <c r="G34" s="72">
        <f t="shared" si="8"/>
        <v>21</v>
      </c>
      <c r="H34" s="72">
        <f t="shared" si="8"/>
        <v>18</v>
      </c>
      <c r="I34" s="72">
        <f t="shared" si="8"/>
        <v>22</v>
      </c>
      <c r="J34" s="72">
        <f t="shared" si="8"/>
        <v>20</v>
      </c>
      <c r="K34" s="72">
        <f t="shared" si="8"/>
        <v>22</v>
      </c>
      <c r="L34" s="72">
        <f t="shared" si="8"/>
        <v>22</v>
      </c>
    </row>
    <row r="35" spans="1:12" x14ac:dyDescent="0.25">
      <c r="B35" s="65">
        <v>2</v>
      </c>
      <c r="C35" s="72">
        <f t="shared" si="8"/>
        <v>3</v>
      </c>
      <c r="D35" s="72">
        <f t="shared" si="8"/>
        <v>6</v>
      </c>
      <c r="E35" s="72">
        <f t="shared" si="8"/>
        <v>2</v>
      </c>
      <c r="F35" s="72">
        <f t="shared" si="8"/>
        <v>3</v>
      </c>
      <c r="G35" s="72">
        <f t="shared" si="8"/>
        <v>2</v>
      </c>
      <c r="H35" s="72">
        <f t="shared" si="8"/>
        <v>5</v>
      </c>
      <c r="I35" s="72">
        <f t="shared" si="8"/>
        <v>1</v>
      </c>
      <c r="J35" s="72">
        <f t="shared" si="8"/>
        <v>3</v>
      </c>
      <c r="K35" s="72">
        <f t="shared" si="8"/>
        <v>1</v>
      </c>
      <c r="L35" s="72">
        <f t="shared" si="8"/>
        <v>1</v>
      </c>
    </row>
    <row r="36" spans="1:12" x14ac:dyDescent="0.25">
      <c r="B36" s="65">
        <v>1</v>
      </c>
      <c r="C36" s="72">
        <f t="shared" si="8"/>
        <v>0</v>
      </c>
      <c r="D36" s="72">
        <f t="shared" si="8"/>
        <v>0</v>
      </c>
      <c r="E36" s="72">
        <f t="shared" si="8"/>
        <v>0</v>
      </c>
      <c r="F36" s="72">
        <f t="shared" si="8"/>
        <v>0</v>
      </c>
      <c r="G36" s="72">
        <f t="shared" si="8"/>
        <v>0</v>
      </c>
      <c r="H36" s="72">
        <f t="shared" si="8"/>
        <v>0</v>
      </c>
      <c r="I36" s="72">
        <f t="shared" si="8"/>
        <v>0</v>
      </c>
      <c r="J36" s="72">
        <f t="shared" si="8"/>
        <v>0</v>
      </c>
      <c r="K36" s="72">
        <f t="shared" si="8"/>
        <v>0</v>
      </c>
      <c r="L36" s="72">
        <f t="shared" si="8"/>
        <v>0</v>
      </c>
    </row>
    <row r="37" spans="1:12" x14ac:dyDescent="0.25">
      <c r="B37" s="101">
        <v>3</v>
      </c>
      <c r="C37" s="102">
        <f>+C34/C$33</f>
        <v>0.86956521739130432</v>
      </c>
      <c r="D37" s="102">
        <f t="shared" ref="D37:L37" si="9">+D34/D$33</f>
        <v>0.73913043478260865</v>
      </c>
      <c r="E37" s="102">
        <f t="shared" si="9"/>
        <v>0.91304347826086951</v>
      </c>
      <c r="F37" s="102">
        <f t="shared" si="9"/>
        <v>0.86956521739130432</v>
      </c>
      <c r="G37" s="102">
        <f t="shared" si="9"/>
        <v>0.91304347826086951</v>
      </c>
      <c r="H37" s="102">
        <f t="shared" si="9"/>
        <v>0.78260869565217395</v>
      </c>
      <c r="I37" s="102">
        <f t="shared" si="9"/>
        <v>0.95652173913043481</v>
      </c>
      <c r="J37" s="102">
        <f t="shared" si="9"/>
        <v>0.86956521739130432</v>
      </c>
      <c r="K37" s="102">
        <f t="shared" si="9"/>
        <v>0.95652173913043481</v>
      </c>
      <c r="L37" s="102">
        <f t="shared" si="9"/>
        <v>0.95652173913043481</v>
      </c>
    </row>
    <row r="38" spans="1:12" x14ac:dyDescent="0.25">
      <c r="B38" s="101">
        <v>2</v>
      </c>
      <c r="C38" s="102">
        <f t="shared" ref="C38:L39" si="10">+C35/C$33</f>
        <v>0.13043478260869565</v>
      </c>
      <c r="D38" s="102">
        <f t="shared" si="10"/>
        <v>0.2608695652173913</v>
      </c>
      <c r="E38" s="102">
        <f t="shared" si="10"/>
        <v>8.6956521739130432E-2</v>
      </c>
      <c r="F38" s="102">
        <f t="shared" si="10"/>
        <v>0.13043478260869565</v>
      </c>
      <c r="G38" s="102">
        <f t="shared" si="10"/>
        <v>8.6956521739130432E-2</v>
      </c>
      <c r="H38" s="102">
        <f t="shared" si="10"/>
        <v>0.21739130434782608</v>
      </c>
      <c r="I38" s="102">
        <f t="shared" si="10"/>
        <v>4.3478260869565216E-2</v>
      </c>
      <c r="J38" s="102">
        <f t="shared" si="10"/>
        <v>0.13043478260869565</v>
      </c>
      <c r="K38" s="102">
        <f t="shared" si="10"/>
        <v>4.3478260869565216E-2</v>
      </c>
      <c r="L38" s="102">
        <f t="shared" si="10"/>
        <v>4.3478260869565216E-2</v>
      </c>
    </row>
    <row r="39" spans="1:12" x14ac:dyDescent="0.25">
      <c r="B39" s="101">
        <v>1</v>
      </c>
      <c r="C39" s="102">
        <f t="shared" si="10"/>
        <v>0</v>
      </c>
      <c r="D39" s="102">
        <f t="shared" si="10"/>
        <v>0</v>
      </c>
      <c r="E39" s="102">
        <f t="shared" si="10"/>
        <v>0</v>
      </c>
      <c r="F39" s="102">
        <f t="shared" si="10"/>
        <v>0</v>
      </c>
      <c r="G39" s="102">
        <f t="shared" si="10"/>
        <v>0</v>
      </c>
      <c r="H39" s="102">
        <f t="shared" si="10"/>
        <v>0</v>
      </c>
      <c r="I39" s="102">
        <f t="shared" si="10"/>
        <v>0</v>
      </c>
      <c r="J39" s="102">
        <f t="shared" si="10"/>
        <v>0</v>
      </c>
      <c r="K39" s="102">
        <f t="shared" si="10"/>
        <v>0</v>
      </c>
      <c r="L39" s="102">
        <f t="shared" si="10"/>
        <v>0</v>
      </c>
    </row>
    <row r="41" spans="1:12" x14ac:dyDescent="0.25">
      <c r="B41" s="51" t="s">
        <v>85</v>
      </c>
    </row>
    <row r="42" spans="1:12" x14ac:dyDescent="0.25">
      <c r="B42" s="50" t="s">
        <v>86</v>
      </c>
    </row>
    <row r="43" spans="1:12" x14ac:dyDescent="0.25">
      <c r="B43" s="50" t="s">
        <v>87</v>
      </c>
    </row>
    <row r="44" spans="1:12" x14ac:dyDescent="0.25">
      <c r="B44" s="50" t="s">
        <v>88</v>
      </c>
    </row>
  </sheetData>
  <mergeCells count="4">
    <mergeCell ref="A6:A7"/>
    <mergeCell ref="B6:B7"/>
    <mergeCell ref="C6:L6"/>
    <mergeCell ref="N7:S7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opLeftCell="A14" zoomScale="96" zoomScaleNormal="96" workbookViewId="0">
      <selection activeCell="N12" sqref="N12"/>
    </sheetView>
  </sheetViews>
  <sheetFormatPr defaultRowHeight="15" x14ac:dyDescent="0.25"/>
  <cols>
    <col min="1" max="1" width="8.7109375" style="12" customWidth="1"/>
    <col min="2" max="2" width="22.140625" style="12" bestFit="1" customWidth="1"/>
    <col min="3" max="3" width="7.7109375" style="12" customWidth="1"/>
    <col min="4" max="4" width="6.85546875" style="12" customWidth="1"/>
    <col min="5" max="5" width="8" style="12" customWidth="1"/>
    <col min="6" max="6" width="7.28515625" style="12" customWidth="1"/>
    <col min="7" max="7" width="5" style="12" customWidth="1"/>
    <col min="8" max="8" width="5.42578125" style="12" customWidth="1"/>
    <col min="9" max="9" width="5" style="12" customWidth="1"/>
    <col min="10" max="10" width="7.5703125" style="12" customWidth="1"/>
    <col min="11" max="12" width="4.140625" style="12" customWidth="1"/>
    <col min="13" max="13" width="6" style="12" customWidth="1"/>
    <col min="14" max="14" width="7.42578125" style="12" customWidth="1"/>
    <col min="15" max="15" width="7.28515625" style="12" customWidth="1"/>
    <col min="16" max="16" width="7.5703125" style="12" customWidth="1"/>
    <col min="17" max="17" width="9.85546875" style="12" customWidth="1"/>
    <col min="18" max="18" width="7.28515625" style="12" customWidth="1"/>
    <col min="19" max="21" width="7.42578125" style="12" customWidth="1"/>
    <col min="22" max="22" width="5" style="12" customWidth="1"/>
    <col min="23" max="23" width="14.5703125" style="12" customWidth="1"/>
    <col min="24" max="24" width="9.140625" style="67"/>
    <col min="25" max="25" width="9.28515625" style="12" customWidth="1"/>
    <col min="26" max="26" width="7.28515625" style="12" bestFit="1" customWidth="1"/>
    <col min="27" max="27" width="6.42578125" style="12" bestFit="1" customWidth="1"/>
    <col min="28" max="28" width="7.28515625" style="12" bestFit="1" customWidth="1"/>
    <col min="29" max="29" width="6.42578125" style="12" bestFit="1" customWidth="1"/>
    <col min="30" max="30" width="7.28515625" style="12" bestFit="1" customWidth="1"/>
    <col min="31" max="16384" width="9.140625" style="12"/>
  </cols>
  <sheetData>
    <row r="1" spans="1:30" ht="18.75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30" ht="18.75" x14ac:dyDescent="0.3">
      <c r="A2" s="26" t="s">
        <v>157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30" ht="19.5" thickBot="1" x14ac:dyDescent="0.35">
      <c r="A3" s="25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30" ht="15" customHeight="1" x14ac:dyDescent="0.25">
      <c r="A4" s="172" t="s">
        <v>13</v>
      </c>
      <c r="B4" s="170" t="s">
        <v>12</v>
      </c>
      <c r="C4" s="176" t="s">
        <v>96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7"/>
    </row>
    <row r="5" spans="1:30" s="41" customFormat="1" ht="15.75" customHeight="1" x14ac:dyDescent="0.2">
      <c r="A5" s="173"/>
      <c r="B5" s="171"/>
      <c r="C5" s="171" t="s">
        <v>17</v>
      </c>
      <c r="D5" s="171"/>
      <c r="E5" s="171"/>
      <c r="F5" s="171"/>
      <c r="G5" s="171"/>
      <c r="H5" s="171"/>
      <c r="I5" s="171" t="s">
        <v>97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5"/>
      <c r="X5" s="68"/>
    </row>
    <row r="6" spans="1:30" s="41" customFormat="1" ht="42" customHeight="1" x14ac:dyDescent="0.2">
      <c r="A6" s="173"/>
      <c r="B6" s="171"/>
      <c r="C6" s="171"/>
      <c r="D6" s="171"/>
      <c r="E6" s="171"/>
      <c r="F6" s="171"/>
      <c r="G6" s="171"/>
      <c r="H6" s="171"/>
      <c r="I6" s="171" t="s">
        <v>111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 t="s">
        <v>98</v>
      </c>
      <c r="U6" s="171"/>
      <c r="V6" s="171"/>
      <c r="W6" s="175"/>
      <c r="X6" s="68"/>
    </row>
    <row r="7" spans="1:30" s="41" customFormat="1" ht="158.25" customHeight="1" x14ac:dyDescent="0.2">
      <c r="A7" s="173"/>
      <c r="B7" s="171"/>
      <c r="C7" s="54" t="s">
        <v>36</v>
      </c>
      <c r="D7" s="54" t="s">
        <v>37</v>
      </c>
      <c r="E7" s="55" t="s">
        <v>38</v>
      </c>
      <c r="F7" s="55" t="s">
        <v>39</v>
      </c>
      <c r="G7" s="55" t="s">
        <v>19</v>
      </c>
      <c r="H7" s="55" t="s">
        <v>20</v>
      </c>
      <c r="I7" s="55" t="s">
        <v>21</v>
      </c>
      <c r="J7" s="55" t="s">
        <v>40</v>
      </c>
      <c r="K7" s="55" t="s">
        <v>22</v>
      </c>
      <c r="L7" s="55" t="s">
        <v>23</v>
      </c>
      <c r="M7" s="55" t="s">
        <v>41</v>
      </c>
      <c r="N7" s="55" t="s">
        <v>42</v>
      </c>
      <c r="O7" s="55" t="s">
        <v>43</v>
      </c>
      <c r="P7" s="55" t="s">
        <v>44</v>
      </c>
      <c r="Q7" s="55" t="s">
        <v>45</v>
      </c>
      <c r="R7" s="55" t="s">
        <v>46</v>
      </c>
      <c r="S7" s="55" t="s">
        <v>47</v>
      </c>
      <c r="T7" s="55" t="s">
        <v>48</v>
      </c>
      <c r="U7" s="55" t="s">
        <v>24</v>
      </c>
      <c r="V7" s="55" t="s">
        <v>49</v>
      </c>
      <c r="W7" s="74" t="s">
        <v>50</v>
      </c>
      <c r="X7" s="69" t="s">
        <v>107</v>
      </c>
      <c r="Y7" s="167" t="s">
        <v>108</v>
      </c>
      <c r="Z7" s="167"/>
      <c r="AA7" s="167"/>
      <c r="AB7" s="167"/>
      <c r="AC7" s="167"/>
      <c r="AD7" s="167"/>
    </row>
    <row r="8" spans="1:30" s="44" customFormat="1" ht="12" x14ac:dyDescent="0.25">
      <c r="A8" s="42"/>
      <c r="B8" s="43"/>
      <c r="C8" s="36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6" t="s">
        <v>2</v>
      </c>
      <c r="J8" s="36" t="s">
        <v>2</v>
      </c>
      <c r="K8" s="36" t="s">
        <v>2</v>
      </c>
      <c r="L8" s="36" t="s">
        <v>2</v>
      </c>
      <c r="M8" s="36" t="s">
        <v>2</v>
      </c>
      <c r="N8" s="36" t="s">
        <v>2</v>
      </c>
      <c r="O8" s="36" t="s">
        <v>2</v>
      </c>
      <c r="P8" s="36" t="s">
        <v>2</v>
      </c>
      <c r="Q8" s="36" t="s">
        <v>2</v>
      </c>
      <c r="R8" s="36" t="s">
        <v>2</v>
      </c>
      <c r="S8" s="36" t="s">
        <v>2</v>
      </c>
      <c r="T8" s="36" t="s">
        <v>2</v>
      </c>
      <c r="U8" s="36" t="s">
        <v>2</v>
      </c>
      <c r="V8" s="36" t="s">
        <v>2</v>
      </c>
      <c r="W8" s="37" t="s">
        <v>2</v>
      </c>
      <c r="X8" s="69">
        <f>COUNTIF($C$8:W8,$C8)</f>
        <v>21</v>
      </c>
      <c r="Y8" s="64">
        <v>3</v>
      </c>
      <c r="Z8" s="64" t="s">
        <v>112</v>
      </c>
      <c r="AA8" s="64">
        <v>2</v>
      </c>
      <c r="AB8" s="64" t="s">
        <v>112</v>
      </c>
      <c r="AC8" s="64">
        <v>1</v>
      </c>
      <c r="AD8" s="64" t="s">
        <v>112</v>
      </c>
    </row>
    <row r="9" spans="1:30" s="44" customFormat="1" ht="12.75" thickBot="1" x14ac:dyDescent="0.3">
      <c r="A9" s="45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47">
        <v>23</v>
      </c>
      <c r="X9" s="70"/>
    </row>
    <row r="10" spans="1:30" s="13" customFormat="1" x14ac:dyDescent="0.25">
      <c r="A10" s="7">
        <v>1</v>
      </c>
      <c r="B10" s="52" t="str">
        <f>+'1-Промеж_рез'!B16</f>
        <v>Белибоу Ваня</v>
      </c>
      <c r="C10" s="8">
        <v>2</v>
      </c>
      <c r="D10" s="8">
        <v>2</v>
      </c>
      <c r="E10" s="8">
        <v>2</v>
      </c>
      <c r="F10" s="8">
        <v>2</v>
      </c>
      <c r="G10" s="8">
        <v>2</v>
      </c>
      <c r="H10" s="8">
        <v>3</v>
      </c>
      <c r="I10" s="61">
        <v>3</v>
      </c>
      <c r="J10" s="8">
        <v>2</v>
      </c>
      <c r="K10" s="8">
        <v>2</v>
      </c>
      <c r="L10" s="8">
        <v>2</v>
      </c>
      <c r="M10" s="8">
        <v>2</v>
      </c>
      <c r="N10" s="8">
        <v>3</v>
      </c>
      <c r="O10" s="8">
        <v>2</v>
      </c>
      <c r="P10" s="8">
        <v>2</v>
      </c>
      <c r="Q10" s="8">
        <v>2</v>
      </c>
      <c r="R10" s="8">
        <v>2</v>
      </c>
      <c r="S10" s="8">
        <v>2</v>
      </c>
      <c r="T10" s="8">
        <v>3</v>
      </c>
      <c r="U10" s="8">
        <v>3</v>
      </c>
      <c r="V10" s="32">
        <v>3</v>
      </c>
      <c r="W10" s="33">
        <v>3</v>
      </c>
      <c r="X10" s="73">
        <f>SUM(C10:W10)</f>
        <v>49</v>
      </c>
      <c r="Y10" s="66">
        <f>COUNTIF($C10:$W10,Y$8)</f>
        <v>7</v>
      </c>
      <c r="Z10" s="77">
        <f>+Y10/$X$8</f>
        <v>0.33333333333333331</v>
      </c>
      <c r="AA10" s="66">
        <f>COUNTIF($C10:$W10,AA$8)</f>
        <v>14</v>
      </c>
      <c r="AB10" s="77">
        <f>+AA10/$X$8</f>
        <v>0.66666666666666663</v>
      </c>
      <c r="AC10" s="66">
        <f>COUNTIF($C10:$W10,AC$8)</f>
        <v>0</v>
      </c>
      <c r="AD10" s="77">
        <f>+AC10/$X$8</f>
        <v>0</v>
      </c>
    </row>
    <row r="11" spans="1:30" s="13" customFormat="1" x14ac:dyDescent="0.25">
      <c r="A11" s="3">
        <f>+A10+1</f>
        <v>2</v>
      </c>
      <c r="B11" s="52" t="str">
        <f>+'1-Промеж_рез'!B17</f>
        <v>Бережных София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62">
        <v>3</v>
      </c>
      <c r="J11" s="2">
        <v>3</v>
      </c>
      <c r="K11" s="2">
        <v>3</v>
      </c>
      <c r="L11" s="2">
        <v>3</v>
      </c>
      <c r="M11" s="2">
        <v>3</v>
      </c>
      <c r="N11" s="2">
        <v>3</v>
      </c>
      <c r="O11" s="2">
        <v>3</v>
      </c>
      <c r="P11" s="2">
        <v>3</v>
      </c>
      <c r="Q11" s="2">
        <v>3</v>
      </c>
      <c r="R11" s="2">
        <v>3</v>
      </c>
      <c r="S11" s="2">
        <v>3</v>
      </c>
      <c r="T11" s="2">
        <v>3</v>
      </c>
      <c r="U11" s="2">
        <v>3</v>
      </c>
      <c r="V11" s="30">
        <v>3</v>
      </c>
      <c r="W11" s="28">
        <v>3</v>
      </c>
      <c r="X11" s="73">
        <f>SUM(C11:W11)</f>
        <v>63</v>
      </c>
      <c r="Y11" s="66">
        <f t="shared" ref="Y11:Y32" si="0">COUNTIF($C11:$W11,Y$8)</f>
        <v>21</v>
      </c>
      <c r="Z11" s="77">
        <f t="shared" ref="Z11:Z32" si="1">+Y11/$X$8</f>
        <v>1</v>
      </c>
      <c r="AA11" s="66">
        <f t="shared" ref="AA11:AA32" si="2">COUNTIF($C11:$W11,AA$8)</f>
        <v>0</v>
      </c>
      <c r="AB11" s="77">
        <f t="shared" ref="AB11:AB32" si="3">+AA11/$X$8</f>
        <v>0</v>
      </c>
      <c r="AC11" s="66">
        <f t="shared" ref="AC11:AC32" si="4">COUNTIF($C11:$W11,AC$8)</f>
        <v>0</v>
      </c>
      <c r="AD11" s="77">
        <f t="shared" ref="AD11:AD32" si="5">+AC11/$X$8</f>
        <v>0</v>
      </c>
    </row>
    <row r="12" spans="1:30" s="13" customFormat="1" x14ac:dyDescent="0.25">
      <c r="A12" s="3">
        <v>3</v>
      </c>
      <c r="B12" s="52" t="str">
        <f>+'1-Промеж_рез'!B19</f>
        <v>Васильева Милослава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62">
        <v>3</v>
      </c>
      <c r="J12" s="2">
        <v>3</v>
      </c>
      <c r="K12" s="2">
        <v>3</v>
      </c>
      <c r="L12" s="2">
        <v>3</v>
      </c>
      <c r="M12" s="2">
        <v>3</v>
      </c>
      <c r="N12" s="2">
        <v>2</v>
      </c>
      <c r="O12" s="2">
        <v>3</v>
      </c>
      <c r="P12" s="2">
        <v>3</v>
      </c>
      <c r="Q12" s="2">
        <v>3</v>
      </c>
      <c r="R12" s="2">
        <v>3</v>
      </c>
      <c r="S12" s="2">
        <v>3</v>
      </c>
      <c r="T12" s="2">
        <v>3</v>
      </c>
      <c r="U12" s="2">
        <v>3</v>
      </c>
      <c r="V12" s="30">
        <v>2</v>
      </c>
      <c r="W12" s="28">
        <v>3</v>
      </c>
      <c r="X12" s="73">
        <f>SUM(C12:W12)</f>
        <v>61</v>
      </c>
      <c r="Y12" s="66">
        <f t="shared" si="0"/>
        <v>19</v>
      </c>
      <c r="Z12" s="77">
        <f t="shared" si="1"/>
        <v>0.90476190476190477</v>
      </c>
      <c r="AA12" s="66">
        <f t="shared" si="2"/>
        <v>2</v>
      </c>
      <c r="AB12" s="77">
        <f t="shared" si="3"/>
        <v>9.5238095238095233E-2</v>
      </c>
      <c r="AC12" s="66">
        <f t="shared" si="4"/>
        <v>0</v>
      </c>
      <c r="AD12" s="77">
        <f t="shared" si="5"/>
        <v>0</v>
      </c>
    </row>
    <row r="13" spans="1:30" s="13" customFormat="1" x14ac:dyDescent="0.25">
      <c r="A13" s="3">
        <f t="shared" ref="A13:A27" si="6">+A12+1</f>
        <v>4</v>
      </c>
      <c r="B13" s="52" t="str">
        <f>+'1-Промеж_рез'!B20</f>
        <v>Васильчук Софья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62">
        <v>3</v>
      </c>
      <c r="J13" s="2">
        <v>2</v>
      </c>
      <c r="K13" s="2">
        <v>3</v>
      </c>
      <c r="L13" s="2">
        <v>3</v>
      </c>
      <c r="M13" s="2">
        <v>3</v>
      </c>
      <c r="N13" s="2">
        <v>3</v>
      </c>
      <c r="O13" s="2">
        <v>2</v>
      </c>
      <c r="P13" s="2">
        <v>3</v>
      </c>
      <c r="Q13" s="2">
        <v>3</v>
      </c>
      <c r="R13" s="2">
        <v>3</v>
      </c>
      <c r="S13" s="2">
        <v>3</v>
      </c>
      <c r="T13" s="2">
        <v>3</v>
      </c>
      <c r="U13" s="2">
        <v>2</v>
      </c>
      <c r="V13" s="30">
        <v>2</v>
      </c>
      <c r="W13" s="28">
        <v>3</v>
      </c>
      <c r="X13" s="73">
        <f>SUM(C13:W13)</f>
        <v>59</v>
      </c>
      <c r="Y13" s="66">
        <f t="shared" si="0"/>
        <v>17</v>
      </c>
      <c r="Z13" s="77">
        <f t="shared" si="1"/>
        <v>0.80952380952380953</v>
      </c>
      <c r="AA13" s="66">
        <f t="shared" si="2"/>
        <v>4</v>
      </c>
      <c r="AB13" s="77">
        <f t="shared" si="3"/>
        <v>0.19047619047619047</v>
      </c>
      <c r="AC13" s="66">
        <f t="shared" si="4"/>
        <v>0</v>
      </c>
      <c r="AD13" s="77">
        <f t="shared" si="5"/>
        <v>0</v>
      </c>
    </row>
    <row r="14" spans="1:30" s="13" customFormat="1" x14ac:dyDescent="0.25">
      <c r="A14" s="3">
        <f t="shared" si="6"/>
        <v>5</v>
      </c>
      <c r="B14" s="52" t="str">
        <f>+'1-Промеж_рез'!B21</f>
        <v>Елфимов Саша</v>
      </c>
      <c r="C14" s="2">
        <v>2</v>
      </c>
      <c r="D14" s="2">
        <v>2</v>
      </c>
      <c r="E14" s="2">
        <v>3</v>
      </c>
      <c r="F14" s="2">
        <v>3</v>
      </c>
      <c r="G14" s="2">
        <v>3</v>
      </c>
      <c r="H14" s="2">
        <v>3</v>
      </c>
      <c r="I14" s="62">
        <v>3</v>
      </c>
      <c r="J14" s="2">
        <v>3</v>
      </c>
      <c r="K14" s="2">
        <v>3</v>
      </c>
      <c r="L14" s="2">
        <v>3</v>
      </c>
      <c r="M14" s="2">
        <v>3</v>
      </c>
      <c r="N14" s="2">
        <v>3</v>
      </c>
      <c r="O14" s="2">
        <v>3</v>
      </c>
      <c r="P14" s="2">
        <v>2</v>
      </c>
      <c r="Q14" s="2">
        <v>3</v>
      </c>
      <c r="R14" s="2">
        <v>3</v>
      </c>
      <c r="S14" s="2">
        <v>3</v>
      </c>
      <c r="T14" s="2">
        <v>3</v>
      </c>
      <c r="U14" s="2">
        <v>3</v>
      </c>
      <c r="V14" s="30">
        <v>3</v>
      </c>
      <c r="W14" s="28">
        <v>3</v>
      </c>
      <c r="X14" s="73">
        <f t="shared" ref="X14:X16" si="7">SUM(C14:W14)</f>
        <v>60</v>
      </c>
      <c r="Y14" s="66">
        <f t="shared" si="0"/>
        <v>18</v>
      </c>
      <c r="Z14" s="77">
        <f t="shared" si="1"/>
        <v>0.8571428571428571</v>
      </c>
      <c r="AA14" s="66">
        <f t="shared" si="2"/>
        <v>3</v>
      </c>
      <c r="AB14" s="77">
        <f t="shared" si="3"/>
        <v>0.14285714285714285</v>
      </c>
      <c r="AC14" s="66">
        <f t="shared" si="4"/>
        <v>0</v>
      </c>
      <c r="AD14" s="77">
        <f t="shared" si="5"/>
        <v>0</v>
      </c>
    </row>
    <row r="15" spans="1:30" s="13" customFormat="1" x14ac:dyDescent="0.25">
      <c r="A15" s="3">
        <f t="shared" si="6"/>
        <v>6</v>
      </c>
      <c r="B15" s="52" t="str">
        <f>+'1-Промеж_рез'!B22</f>
        <v>Загретднова Вероника</v>
      </c>
      <c r="C15" s="2">
        <v>2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62">
        <v>3</v>
      </c>
      <c r="J15" s="2">
        <v>3</v>
      </c>
      <c r="K15" s="2">
        <v>3</v>
      </c>
      <c r="L15" s="2">
        <v>2</v>
      </c>
      <c r="M15" s="2">
        <v>2</v>
      </c>
      <c r="N15" s="2">
        <v>3</v>
      </c>
      <c r="O15" s="2">
        <v>2</v>
      </c>
      <c r="P15" s="2">
        <v>3</v>
      </c>
      <c r="Q15" s="2">
        <v>2</v>
      </c>
      <c r="R15" s="2">
        <v>3</v>
      </c>
      <c r="S15" s="2">
        <v>3</v>
      </c>
      <c r="T15" s="2">
        <v>3</v>
      </c>
      <c r="U15" s="2">
        <v>2</v>
      </c>
      <c r="V15" s="30">
        <v>3</v>
      </c>
      <c r="W15" s="28">
        <v>3</v>
      </c>
      <c r="X15" s="73">
        <f t="shared" si="7"/>
        <v>57</v>
      </c>
      <c r="Y15" s="66">
        <f t="shared" si="0"/>
        <v>15</v>
      </c>
      <c r="Z15" s="77">
        <f t="shared" si="1"/>
        <v>0.7142857142857143</v>
      </c>
      <c r="AA15" s="66">
        <f t="shared" si="2"/>
        <v>6</v>
      </c>
      <c r="AB15" s="77">
        <f t="shared" si="3"/>
        <v>0.2857142857142857</v>
      </c>
      <c r="AC15" s="66">
        <f t="shared" si="4"/>
        <v>0</v>
      </c>
      <c r="AD15" s="77">
        <f t="shared" si="5"/>
        <v>0</v>
      </c>
    </row>
    <row r="16" spans="1:30" s="13" customFormat="1" x14ac:dyDescent="0.25">
      <c r="A16" s="3">
        <f t="shared" si="6"/>
        <v>7</v>
      </c>
      <c r="B16" s="52" t="str">
        <f>+'1-Промеж_рез'!B23</f>
        <v>Ибрагимов Никита</v>
      </c>
      <c r="C16" s="2">
        <v>3</v>
      </c>
      <c r="D16" s="2">
        <v>2</v>
      </c>
      <c r="E16" s="2">
        <v>3</v>
      </c>
      <c r="F16" s="2">
        <v>3</v>
      </c>
      <c r="G16" s="2">
        <v>3</v>
      </c>
      <c r="H16" s="2">
        <v>3</v>
      </c>
      <c r="I16" s="62">
        <v>3</v>
      </c>
      <c r="J16" s="2">
        <v>2</v>
      </c>
      <c r="K16" s="2">
        <v>2</v>
      </c>
      <c r="L16" s="2">
        <v>3</v>
      </c>
      <c r="M16" s="2">
        <v>2</v>
      </c>
      <c r="N16" s="2">
        <v>3</v>
      </c>
      <c r="O16" s="2">
        <v>3</v>
      </c>
      <c r="P16" s="2">
        <v>2</v>
      </c>
      <c r="Q16" s="2">
        <v>3</v>
      </c>
      <c r="R16" s="2">
        <v>3</v>
      </c>
      <c r="S16" s="2">
        <v>3</v>
      </c>
      <c r="T16" s="2">
        <v>3</v>
      </c>
      <c r="U16" s="2">
        <v>3</v>
      </c>
      <c r="V16" s="30">
        <v>2</v>
      </c>
      <c r="W16" s="28">
        <v>3</v>
      </c>
      <c r="X16" s="73">
        <f t="shared" si="7"/>
        <v>57</v>
      </c>
      <c r="Y16" s="66">
        <f t="shared" si="0"/>
        <v>15</v>
      </c>
      <c r="Z16" s="77">
        <f t="shared" si="1"/>
        <v>0.7142857142857143</v>
      </c>
      <c r="AA16" s="66">
        <f t="shared" si="2"/>
        <v>6</v>
      </c>
      <c r="AB16" s="77">
        <f t="shared" si="3"/>
        <v>0.2857142857142857</v>
      </c>
      <c r="AC16" s="66">
        <f t="shared" si="4"/>
        <v>0</v>
      </c>
      <c r="AD16" s="77">
        <f t="shared" si="5"/>
        <v>0</v>
      </c>
    </row>
    <row r="17" spans="1:30" s="13" customFormat="1" x14ac:dyDescent="0.25">
      <c r="A17" s="3">
        <v>8</v>
      </c>
      <c r="B17" s="52" t="str">
        <f>+'1-Промеж_рез'!B25</f>
        <v>Коваленко Архип</v>
      </c>
      <c r="C17" s="2"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62">
        <v>3</v>
      </c>
      <c r="J17" s="2">
        <v>3</v>
      </c>
      <c r="K17" s="2">
        <v>2</v>
      </c>
      <c r="L17" s="2">
        <v>3</v>
      </c>
      <c r="M17" s="2">
        <v>2</v>
      </c>
      <c r="N17" s="2">
        <v>3</v>
      </c>
      <c r="O17" s="2">
        <v>3</v>
      </c>
      <c r="P17" s="2">
        <v>3</v>
      </c>
      <c r="Q17" s="2">
        <v>3</v>
      </c>
      <c r="R17" s="2">
        <v>3</v>
      </c>
      <c r="S17" s="2">
        <v>3</v>
      </c>
      <c r="T17" s="2">
        <v>3</v>
      </c>
      <c r="U17" s="2">
        <v>3</v>
      </c>
      <c r="V17" s="30">
        <v>3</v>
      </c>
      <c r="W17" s="28">
        <v>3</v>
      </c>
      <c r="X17" s="73">
        <f t="shared" ref="X17:X32" si="8">SUM(C17:W17)</f>
        <v>61</v>
      </c>
      <c r="Y17" s="66">
        <f t="shared" si="0"/>
        <v>19</v>
      </c>
      <c r="Z17" s="77">
        <f t="shared" si="1"/>
        <v>0.90476190476190477</v>
      </c>
      <c r="AA17" s="66">
        <f t="shared" si="2"/>
        <v>2</v>
      </c>
      <c r="AB17" s="77">
        <f t="shared" si="3"/>
        <v>9.5238095238095233E-2</v>
      </c>
      <c r="AC17" s="66">
        <f t="shared" si="4"/>
        <v>0</v>
      </c>
      <c r="AD17" s="77">
        <f t="shared" si="5"/>
        <v>0</v>
      </c>
    </row>
    <row r="18" spans="1:30" s="13" customFormat="1" ht="30" x14ac:dyDescent="0.25">
      <c r="A18" s="3">
        <f t="shared" si="6"/>
        <v>9</v>
      </c>
      <c r="B18" s="52" t="str">
        <f>+'1-Промеж_рез'!B26</f>
        <v>Крашенинникова Василиса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62">
        <v>3</v>
      </c>
      <c r="J18" s="2">
        <v>3</v>
      </c>
      <c r="K18" s="2">
        <v>2</v>
      </c>
      <c r="L18" s="2">
        <v>2</v>
      </c>
      <c r="M18" s="2">
        <v>3</v>
      </c>
      <c r="N18" s="2">
        <v>3</v>
      </c>
      <c r="O18" s="2">
        <v>3</v>
      </c>
      <c r="P18" s="2">
        <v>3</v>
      </c>
      <c r="Q18" s="2">
        <v>2</v>
      </c>
      <c r="R18" s="2">
        <v>3</v>
      </c>
      <c r="S18" s="2">
        <v>3</v>
      </c>
      <c r="T18" s="2">
        <v>3</v>
      </c>
      <c r="U18" s="2">
        <v>3</v>
      </c>
      <c r="V18" s="30">
        <v>3</v>
      </c>
      <c r="W18" s="28">
        <v>3</v>
      </c>
      <c r="X18" s="73">
        <f t="shared" si="8"/>
        <v>60</v>
      </c>
      <c r="Y18" s="66">
        <f t="shared" si="0"/>
        <v>18</v>
      </c>
      <c r="Z18" s="77">
        <f t="shared" si="1"/>
        <v>0.8571428571428571</v>
      </c>
      <c r="AA18" s="66">
        <f t="shared" si="2"/>
        <v>3</v>
      </c>
      <c r="AB18" s="77">
        <f t="shared" si="3"/>
        <v>0.14285714285714285</v>
      </c>
      <c r="AC18" s="66">
        <f t="shared" si="4"/>
        <v>0</v>
      </c>
      <c r="AD18" s="77">
        <f t="shared" si="5"/>
        <v>0</v>
      </c>
    </row>
    <row r="19" spans="1:30" s="13" customFormat="1" x14ac:dyDescent="0.25">
      <c r="A19" s="3">
        <f t="shared" si="6"/>
        <v>10</v>
      </c>
      <c r="B19" s="52" t="str">
        <f>+'1-Промеж_рез'!B27</f>
        <v>Лаптева Дарина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62">
        <v>3</v>
      </c>
      <c r="J19" s="2">
        <v>2</v>
      </c>
      <c r="K19" s="2">
        <v>2</v>
      </c>
      <c r="L19" s="2">
        <v>3</v>
      </c>
      <c r="M19" s="2">
        <v>3</v>
      </c>
      <c r="N19" s="2">
        <v>3</v>
      </c>
      <c r="O19" s="2">
        <v>2</v>
      </c>
      <c r="P19" s="2">
        <v>3</v>
      </c>
      <c r="Q19" s="2">
        <v>3</v>
      </c>
      <c r="R19" s="2">
        <v>2</v>
      </c>
      <c r="S19" s="2">
        <v>3</v>
      </c>
      <c r="T19" s="2">
        <v>2</v>
      </c>
      <c r="U19" s="2">
        <v>2</v>
      </c>
      <c r="V19" s="30">
        <v>3</v>
      </c>
      <c r="W19" s="28">
        <v>3</v>
      </c>
      <c r="X19" s="73">
        <f t="shared" si="8"/>
        <v>57</v>
      </c>
      <c r="Y19" s="66">
        <f t="shared" si="0"/>
        <v>15</v>
      </c>
      <c r="Z19" s="77">
        <f t="shared" si="1"/>
        <v>0.7142857142857143</v>
      </c>
      <c r="AA19" s="66">
        <f t="shared" si="2"/>
        <v>6</v>
      </c>
      <c r="AB19" s="77">
        <f t="shared" si="3"/>
        <v>0.2857142857142857</v>
      </c>
      <c r="AC19" s="66">
        <f t="shared" si="4"/>
        <v>0</v>
      </c>
      <c r="AD19" s="77">
        <f t="shared" si="5"/>
        <v>0</v>
      </c>
    </row>
    <row r="20" spans="1:30" s="13" customFormat="1" x14ac:dyDescent="0.25">
      <c r="A20" s="3">
        <f t="shared" si="6"/>
        <v>11</v>
      </c>
      <c r="B20" s="52" t="str">
        <f>+'1-Промеж_рез'!B28</f>
        <v>Лобанов Миша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62">
        <v>3</v>
      </c>
      <c r="J20" s="2">
        <v>3</v>
      </c>
      <c r="K20" s="2">
        <v>3</v>
      </c>
      <c r="L20" s="2">
        <v>3</v>
      </c>
      <c r="M20" s="2">
        <v>2</v>
      </c>
      <c r="N20" s="2">
        <v>3</v>
      </c>
      <c r="O20" s="2">
        <v>3</v>
      </c>
      <c r="P20" s="2">
        <v>2</v>
      </c>
      <c r="Q20" s="2">
        <v>3</v>
      </c>
      <c r="R20" s="2">
        <v>3</v>
      </c>
      <c r="S20" s="2">
        <v>3</v>
      </c>
      <c r="T20" s="2">
        <v>3</v>
      </c>
      <c r="U20" s="2">
        <v>3</v>
      </c>
      <c r="V20" s="30">
        <v>3</v>
      </c>
      <c r="W20" s="28">
        <v>3</v>
      </c>
      <c r="X20" s="73">
        <f t="shared" si="8"/>
        <v>61</v>
      </c>
      <c r="Y20" s="66">
        <f t="shared" si="0"/>
        <v>19</v>
      </c>
      <c r="Z20" s="77">
        <f t="shared" si="1"/>
        <v>0.90476190476190477</v>
      </c>
      <c r="AA20" s="66">
        <f t="shared" si="2"/>
        <v>2</v>
      </c>
      <c r="AB20" s="77">
        <f t="shared" si="3"/>
        <v>9.5238095238095233E-2</v>
      </c>
      <c r="AC20" s="66">
        <f t="shared" si="4"/>
        <v>0</v>
      </c>
      <c r="AD20" s="77">
        <f t="shared" si="5"/>
        <v>0</v>
      </c>
    </row>
    <row r="21" spans="1:30" s="13" customFormat="1" x14ac:dyDescent="0.25">
      <c r="A21" s="3">
        <f t="shared" si="6"/>
        <v>12</v>
      </c>
      <c r="B21" s="52" t="str">
        <f>+'1-Промеж_рез'!B29</f>
        <v>Марковский Марк</v>
      </c>
      <c r="C21" s="2">
        <v>3</v>
      </c>
      <c r="D21" s="2">
        <v>3</v>
      </c>
      <c r="E21" s="2">
        <v>3</v>
      </c>
      <c r="F21" s="2">
        <v>3</v>
      </c>
      <c r="G21" s="2">
        <v>2</v>
      </c>
      <c r="H21" s="2">
        <v>3</v>
      </c>
      <c r="I21" s="62">
        <v>3</v>
      </c>
      <c r="J21" s="2">
        <v>2</v>
      </c>
      <c r="K21" s="2">
        <v>2</v>
      </c>
      <c r="L21" s="2">
        <v>3</v>
      </c>
      <c r="M21" s="2">
        <v>3</v>
      </c>
      <c r="N21" s="2">
        <v>3</v>
      </c>
      <c r="O21" s="2">
        <v>2</v>
      </c>
      <c r="P21" s="2">
        <v>3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30">
        <v>3</v>
      </c>
      <c r="W21" s="28">
        <v>3</v>
      </c>
      <c r="X21" s="73">
        <f t="shared" si="8"/>
        <v>59</v>
      </c>
      <c r="Y21" s="66">
        <f t="shared" si="0"/>
        <v>17</v>
      </c>
      <c r="Z21" s="77">
        <f t="shared" si="1"/>
        <v>0.80952380952380953</v>
      </c>
      <c r="AA21" s="66">
        <f t="shared" si="2"/>
        <v>4</v>
      </c>
      <c r="AB21" s="77">
        <f t="shared" si="3"/>
        <v>0.19047619047619047</v>
      </c>
      <c r="AC21" s="66">
        <f t="shared" si="4"/>
        <v>0</v>
      </c>
      <c r="AD21" s="77">
        <f t="shared" si="5"/>
        <v>0</v>
      </c>
    </row>
    <row r="22" spans="1:30" s="13" customFormat="1" x14ac:dyDescent="0.25">
      <c r="A22" s="3">
        <f t="shared" si="6"/>
        <v>13</v>
      </c>
      <c r="B22" s="52" t="str">
        <f>+'1-Промеж_рез'!B30</f>
        <v>Мурзиков Арсений</v>
      </c>
      <c r="C22" s="2">
        <v>3</v>
      </c>
      <c r="D22" s="2">
        <v>3</v>
      </c>
      <c r="E22" s="2">
        <v>3</v>
      </c>
      <c r="F22" s="2">
        <v>2</v>
      </c>
      <c r="G22" s="2">
        <v>2</v>
      </c>
      <c r="H22" s="2">
        <v>2</v>
      </c>
      <c r="I22" s="62">
        <v>2</v>
      </c>
      <c r="J22" s="2">
        <v>2</v>
      </c>
      <c r="K22" s="2">
        <v>2</v>
      </c>
      <c r="L22" s="2">
        <v>3</v>
      </c>
      <c r="M22" s="2">
        <v>2</v>
      </c>
      <c r="N22" s="2">
        <v>3</v>
      </c>
      <c r="O22" s="2">
        <v>3</v>
      </c>
      <c r="P22" s="2">
        <v>2</v>
      </c>
      <c r="Q22" s="2">
        <v>3</v>
      </c>
      <c r="R22" s="2">
        <v>3</v>
      </c>
      <c r="S22" s="2">
        <v>2</v>
      </c>
      <c r="T22" s="2">
        <v>3</v>
      </c>
      <c r="U22" s="2">
        <v>3</v>
      </c>
      <c r="V22" s="30">
        <v>3</v>
      </c>
      <c r="W22" s="28">
        <v>3</v>
      </c>
      <c r="X22" s="73">
        <f t="shared" si="8"/>
        <v>54</v>
      </c>
      <c r="Y22" s="66">
        <f t="shared" si="0"/>
        <v>12</v>
      </c>
      <c r="Z22" s="77">
        <f t="shared" si="1"/>
        <v>0.5714285714285714</v>
      </c>
      <c r="AA22" s="66">
        <f t="shared" si="2"/>
        <v>9</v>
      </c>
      <c r="AB22" s="77">
        <f t="shared" si="3"/>
        <v>0.42857142857142855</v>
      </c>
      <c r="AC22" s="66">
        <f t="shared" si="4"/>
        <v>0</v>
      </c>
      <c r="AD22" s="77">
        <f t="shared" si="5"/>
        <v>0</v>
      </c>
    </row>
    <row r="23" spans="1:30" s="13" customFormat="1" x14ac:dyDescent="0.25">
      <c r="A23" s="3">
        <f t="shared" si="6"/>
        <v>14</v>
      </c>
      <c r="B23" s="52" t="str">
        <f>+'1-Промеж_рез'!B31</f>
        <v>Николина Арина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62">
        <v>3</v>
      </c>
      <c r="J23" s="2">
        <v>2</v>
      </c>
      <c r="K23" s="2">
        <v>2</v>
      </c>
      <c r="L23" s="2">
        <v>3</v>
      </c>
      <c r="M23" s="2">
        <v>3</v>
      </c>
      <c r="N23" s="2">
        <v>3</v>
      </c>
      <c r="O23" s="2">
        <v>2</v>
      </c>
      <c r="P23" s="2">
        <v>3</v>
      </c>
      <c r="Q23" s="2">
        <v>3</v>
      </c>
      <c r="R23" s="2">
        <v>3</v>
      </c>
      <c r="S23" s="2">
        <v>3</v>
      </c>
      <c r="T23" s="2">
        <v>3</v>
      </c>
      <c r="U23" s="2">
        <v>3</v>
      </c>
      <c r="V23" s="30">
        <v>3</v>
      </c>
      <c r="W23" s="28">
        <v>3</v>
      </c>
      <c r="X23" s="73">
        <f t="shared" si="8"/>
        <v>60</v>
      </c>
      <c r="Y23" s="66">
        <f t="shared" si="0"/>
        <v>18</v>
      </c>
      <c r="Z23" s="77">
        <f t="shared" si="1"/>
        <v>0.8571428571428571</v>
      </c>
      <c r="AA23" s="66">
        <f t="shared" si="2"/>
        <v>3</v>
      </c>
      <c r="AB23" s="77">
        <f t="shared" si="3"/>
        <v>0.14285714285714285</v>
      </c>
      <c r="AC23" s="66">
        <f t="shared" si="4"/>
        <v>0</v>
      </c>
      <c r="AD23" s="77">
        <f t="shared" si="5"/>
        <v>0</v>
      </c>
    </row>
    <row r="24" spans="1:30" s="13" customFormat="1" x14ac:dyDescent="0.25">
      <c r="A24" s="3">
        <f t="shared" si="6"/>
        <v>15</v>
      </c>
      <c r="B24" s="52" t="str">
        <f>+'1-Промеж_рез'!B32</f>
        <v>Новосёлова Каролина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62">
        <v>3</v>
      </c>
      <c r="J24" s="2">
        <v>3</v>
      </c>
      <c r="K24" s="2">
        <v>3</v>
      </c>
      <c r="L24" s="2">
        <v>3</v>
      </c>
      <c r="M24" s="2">
        <v>3</v>
      </c>
      <c r="N24" s="2">
        <v>3</v>
      </c>
      <c r="O24" s="2">
        <v>3</v>
      </c>
      <c r="P24" s="2">
        <v>2</v>
      </c>
      <c r="Q24" s="2">
        <v>3</v>
      </c>
      <c r="R24" s="2">
        <v>3</v>
      </c>
      <c r="S24" s="2">
        <v>2</v>
      </c>
      <c r="T24" s="2">
        <v>3</v>
      </c>
      <c r="U24" s="2">
        <v>3</v>
      </c>
      <c r="V24" s="30">
        <v>3</v>
      </c>
      <c r="W24" s="28">
        <v>3</v>
      </c>
      <c r="X24" s="73">
        <f t="shared" si="8"/>
        <v>61</v>
      </c>
      <c r="Y24" s="66">
        <f t="shared" si="0"/>
        <v>19</v>
      </c>
      <c r="Z24" s="77">
        <f t="shared" si="1"/>
        <v>0.90476190476190477</v>
      </c>
      <c r="AA24" s="66">
        <f t="shared" si="2"/>
        <v>2</v>
      </c>
      <c r="AB24" s="77">
        <f t="shared" si="3"/>
        <v>9.5238095238095233E-2</v>
      </c>
      <c r="AC24" s="66">
        <f t="shared" si="4"/>
        <v>0</v>
      </c>
      <c r="AD24" s="77">
        <f t="shared" si="5"/>
        <v>0</v>
      </c>
    </row>
    <row r="25" spans="1:30" s="13" customFormat="1" x14ac:dyDescent="0.25">
      <c r="A25" s="3">
        <v>16</v>
      </c>
      <c r="B25" s="52" t="str">
        <f>+'1-Промеж_рез'!B34</f>
        <v>Пыжова Настя</v>
      </c>
      <c r="C25" s="2">
        <v>3</v>
      </c>
      <c r="D25" s="2">
        <v>3</v>
      </c>
      <c r="E25" s="2">
        <v>3</v>
      </c>
      <c r="F25" s="2">
        <v>3</v>
      </c>
      <c r="G25" s="2">
        <v>3</v>
      </c>
      <c r="H25" s="2">
        <v>3</v>
      </c>
      <c r="I25" s="62">
        <v>3</v>
      </c>
      <c r="J25" s="2">
        <v>2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  <c r="R25" s="2">
        <v>3</v>
      </c>
      <c r="S25" s="2">
        <v>3</v>
      </c>
      <c r="T25" s="2">
        <v>3</v>
      </c>
      <c r="U25" s="2">
        <v>3</v>
      </c>
      <c r="V25" s="30">
        <v>3</v>
      </c>
      <c r="W25" s="28">
        <v>3</v>
      </c>
      <c r="X25" s="73">
        <f t="shared" si="8"/>
        <v>62</v>
      </c>
      <c r="Y25" s="66">
        <f t="shared" si="0"/>
        <v>20</v>
      </c>
      <c r="Z25" s="77">
        <f t="shared" si="1"/>
        <v>0.95238095238095233</v>
      </c>
      <c r="AA25" s="66">
        <f t="shared" si="2"/>
        <v>1</v>
      </c>
      <c r="AB25" s="77">
        <f t="shared" si="3"/>
        <v>4.7619047619047616E-2</v>
      </c>
      <c r="AC25" s="66">
        <f t="shared" si="4"/>
        <v>0</v>
      </c>
      <c r="AD25" s="77">
        <f t="shared" si="5"/>
        <v>0</v>
      </c>
    </row>
    <row r="26" spans="1:30" s="13" customFormat="1" x14ac:dyDescent="0.25">
      <c r="A26" s="3">
        <f t="shared" si="6"/>
        <v>17</v>
      </c>
      <c r="B26" s="52" t="str">
        <f>+'1-Промеж_рез'!B35</f>
        <v>Семёнов Костя</v>
      </c>
      <c r="C26" s="2">
        <v>3</v>
      </c>
      <c r="D26" s="2">
        <v>3</v>
      </c>
      <c r="E26" s="2">
        <v>3</v>
      </c>
      <c r="F26" s="2">
        <v>3</v>
      </c>
      <c r="G26" s="2">
        <v>3</v>
      </c>
      <c r="H26" s="2">
        <v>3</v>
      </c>
      <c r="I26" s="62">
        <v>3</v>
      </c>
      <c r="J26" s="2">
        <v>2</v>
      </c>
      <c r="K26" s="2">
        <v>2</v>
      </c>
      <c r="L26" s="2">
        <v>3</v>
      </c>
      <c r="M26" s="2">
        <v>3</v>
      </c>
      <c r="N26" s="2">
        <v>3</v>
      </c>
      <c r="O26" s="2">
        <v>3</v>
      </c>
      <c r="P26" s="2">
        <v>2</v>
      </c>
      <c r="Q26" s="2">
        <v>3</v>
      </c>
      <c r="R26" s="2">
        <v>3</v>
      </c>
      <c r="S26" s="2">
        <v>2</v>
      </c>
      <c r="T26" s="2">
        <v>3</v>
      </c>
      <c r="U26" s="2">
        <v>3</v>
      </c>
      <c r="V26" s="30">
        <v>3</v>
      </c>
      <c r="W26" s="28">
        <v>3</v>
      </c>
      <c r="X26" s="73">
        <f t="shared" si="8"/>
        <v>59</v>
      </c>
      <c r="Y26" s="66">
        <f t="shared" si="0"/>
        <v>17</v>
      </c>
      <c r="Z26" s="77">
        <f t="shared" si="1"/>
        <v>0.80952380952380953</v>
      </c>
      <c r="AA26" s="66">
        <f t="shared" si="2"/>
        <v>4</v>
      </c>
      <c r="AB26" s="77">
        <f t="shared" si="3"/>
        <v>0.19047619047619047</v>
      </c>
      <c r="AC26" s="66">
        <f t="shared" si="4"/>
        <v>0</v>
      </c>
      <c r="AD26" s="77">
        <f t="shared" si="5"/>
        <v>0</v>
      </c>
    </row>
    <row r="27" spans="1:30" s="13" customFormat="1" x14ac:dyDescent="0.25">
      <c r="A27" s="3">
        <f t="shared" si="6"/>
        <v>18</v>
      </c>
      <c r="B27" s="52" t="str">
        <f>+'1-Промеж_рез'!B36</f>
        <v>Скрябина Ксения</v>
      </c>
      <c r="C27" s="2">
        <v>3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62">
        <v>3</v>
      </c>
      <c r="J27" s="2">
        <v>3</v>
      </c>
      <c r="K27" s="2">
        <v>3</v>
      </c>
      <c r="L27" s="2">
        <v>3</v>
      </c>
      <c r="M27" s="2">
        <v>3</v>
      </c>
      <c r="N27" s="2">
        <v>3</v>
      </c>
      <c r="O27" s="2">
        <v>2</v>
      </c>
      <c r="P27" s="2">
        <v>3</v>
      </c>
      <c r="Q27" s="2">
        <v>3</v>
      </c>
      <c r="R27" s="2">
        <v>3</v>
      </c>
      <c r="S27" s="2">
        <v>3</v>
      </c>
      <c r="T27" s="2">
        <v>3</v>
      </c>
      <c r="U27" s="2">
        <v>3</v>
      </c>
      <c r="V27" s="30">
        <v>3</v>
      </c>
      <c r="W27" s="28">
        <v>3</v>
      </c>
      <c r="X27" s="73">
        <f t="shared" si="8"/>
        <v>62</v>
      </c>
      <c r="Y27" s="66">
        <f t="shared" si="0"/>
        <v>20</v>
      </c>
      <c r="Z27" s="77">
        <f t="shared" si="1"/>
        <v>0.95238095238095233</v>
      </c>
      <c r="AA27" s="66">
        <f t="shared" si="2"/>
        <v>1</v>
      </c>
      <c r="AB27" s="77">
        <f t="shared" si="3"/>
        <v>4.7619047619047616E-2</v>
      </c>
      <c r="AC27" s="66">
        <f t="shared" si="4"/>
        <v>0</v>
      </c>
      <c r="AD27" s="77">
        <f t="shared" si="5"/>
        <v>0</v>
      </c>
    </row>
    <row r="28" spans="1:30" s="13" customFormat="1" x14ac:dyDescent="0.25">
      <c r="A28" s="3">
        <v>19</v>
      </c>
      <c r="B28" s="52" t="str">
        <f>+'1-Промеж_рез'!B38</f>
        <v>Третьякова Арина</v>
      </c>
      <c r="C28" s="2">
        <v>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62">
        <v>3</v>
      </c>
      <c r="J28" s="2">
        <v>2</v>
      </c>
      <c r="K28" s="2">
        <v>2</v>
      </c>
      <c r="L28" s="2">
        <v>3</v>
      </c>
      <c r="M28" s="2">
        <v>3</v>
      </c>
      <c r="N28" s="2">
        <v>3</v>
      </c>
      <c r="O28" s="2">
        <v>2</v>
      </c>
      <c r="P28" s="2">
        <v>2</v>
      </c>
      <c r="Q28" s="2">
        <v>3</v>
      </c>
      <c r="R28" s="2">
        <v>3</v>
      </c>
      <c r="S28" s="2">
        <v>2</v>
      </c>
      <c r="T28" s="2">
        <v>3</v>
      </c>
      <c r="U28" s="2">
        <v>3</v>
      </c>
      <c r="V28" s="30">
        <v>3</v>
      </c>
      <c r="W28" s="28">
        <v>3</v>
      </c>
      <c r="X28" s="73">
        <f t="shared" si="8"/>
        <v>58</v>
      </c>
      <c r="Y28" s="66">
        <f t="shared" si="0"/>
        <v>16</v>
      </c>
      <c r="Z28" s="77">
        <f t="shared" si="1"/>
        <v>0.76190476190476186</v>
      </c>
      <c r="AA28" s="66">
        <f t="shared" si="2"/>
        <v>5</v>
      </c>
      <c r="AB28" s="77">
        <f t="shared" si="3"/>
        <v>0.23809523809523808</v>
      </c>
      <c r="AC28" s="66">
        <f t="shared" si="4"/>
        <v>0</v>
      </c>
      <c r="AD28" s="77">
        <f t="shared" si="5"/>
        <v>0</v>
      </c>
    </row>
    <row r="29" spans="1:30" s="13" customFormat="1" x14ac:dyDescent="0.25">
      <c r="A29" s="150">
        <v>20</v>
      </c>
      <c r="B29" s="154" t="s">
        <v>146</v>
      </c>
      <c r="C29" s="151">
        <v>3</v>
      </c>
      <c r="D29" s="151">
        <v>3</v>
      </c>
      <c r="E29" s="151">
        <v>3</v>
      </c>
      <c r="F29" s="151">
        <v>3</v>
      </c>
      <c r="G29" s="151">
        <v>3</v>
      </c>
      <c r="H29" s="151">
        <v>3</v>
      </c>
      <c r="I29" s="155">
        <v>3</v>
      </c>
      <c r="J29" s="151">
        <v>3</v>
      </c>
      <c r="K29" s="151">
        <v>2</v>
      </c>
      <c r="L29" s="151">
        <v>3</v>
      </c>
      <c r="M29" s="151">
        <v>3</v>
      </c>
      <c r="N29" s="151">
        <v>3</v>
      </c>
      <c r="O29" s="151">
        <v>3</v>
      </c>
      <c r="P29" s="151">
        <v>2</v>
      </c>
      <c r="Q29" s="151">
        <v>3</v>
      </c>
      <c r="R29" s="151">
        <v>3</v>
      </c>
      <c r="S29" s="151">
        <v>3</v>
      </c>
      <c r="T29" s="151">
        <v>3</v>
      </c>
      <c r="U29" s="151">
        <v>3</v>
      </c>
      <c r="V29" s="156">
        <v>3</v>
      </c>
      <c r="W29" s="157">
        <v>3</v>
      </c>
      <c r="X29" s="73">
        <f t="shared" si="8"/>
        <v>61</v>
      </c>
      <c r="Y29" s="66">
        <f t="shared" si="0"/>
        <v>19</v>
      </c>
      <c r="Z29" s="77">
        <f t="shared" si="1"/>
        <v>0.90476190476190477</v>
      </c>
      <c r="AA29" s="66">
        <f t="shared" si="2"/>
        <v>2</v>
      </c>
      <c r="AB29" s="77">
        <f t="shared" si="3"/>
        <v>9.5238095238095233E-2</v>
      </c>
      <c r="AC29" s="66">
        <f t="shared" si="4"/>
        <v>0</v>
      </c>
      <c r="AD29" s="77">
        <f t="shared" si="5"/>
        <v>0</v>
      </c>
    </row>
    <row r="30" spans="1:30" s="13" customFormat="1" x14ac:dyDescent="0.25">
      <c r="A30" s="150">
        <v>21</v>
      </c>
      <c r="B30" s="154" t="s">
        <v>147</v>
      </c>
      <c r="C30" s="151">
        <v>3</v>
      </c>
      <c r="D30" s="151">
        <v>3</v>
      </c>
      <c r="E30" s="151">
        <v>3</v>
      </c>
      <c r="F30" s="151">
        <v>3</v>
      </c>
      <c r="G30" s="151">
        <v>3</v>
      </c>
      <c r="H30" s="151">
        <v>3</v>
      </c>
      <c r="I30" s="155">
        <v>3</v>
      </c>
      <c r="J30" s="151">
        <v>3</v>
      </c>
      <c r="K30" s="151">
        <v>3</v>
      </c>
      <c r="L30" s="151">
        <v>3</v>
      </c>
      <c r="M30" s="151">
        <v>3</v>
      </c>
      <c r="N30" s="151">
        <v>3</v>
      </c>
      <c r="O30" s="151">
        <v>3</v>
      </c>
      <c r="P30" s="151">
        <v>2</v>
      </c>
      <c r="Q30" s="151">
        <v>3</v>
      </c>
      <c r="R30" s="151">
        <v>3</v>
      </c>
      <c r="S30" s="151">
        <v>3</v>
      </c>
      <c r="T30" s="151">
        <v>3</v>
      </c>
      <c r="U30" s="151">
        <v>3</v>
      </c>
      <c r="V30" s="156">
        <v>3</v>
      </c>
      <c r="W30" s="157">
        <v>3</v>
      </c>
      <c r="X30" s="73">
        <f t="shared" si="8"/>
        <v>62</v>
      </c>
      <c r="Y30" s="66">
        <f t="shared" si="0"/>
        <v>20</v>
      </c>
      <c r="Z30" s="77">
        <f t="shared" si="1"/>
        <v>0.95238095238095233</v>
      </c>
      <c r="AA30" s="66">
        <f t="shared" si="2"/>
        <v>1</v>
      </c>
      <c r="AB30" s="77">
        <f t="shared" si="3"/>
        <v>4.7619047619047616E-2</v>
      </c>
      <c r="AC30" s="66">
        <f t="shared" si="4"/>
        <v>0</v>
      </c>
      <c r="AD30" s="77">
        <f t="shared" si="5"/>
        <v>0</v>
      </c>
    </row>
    <row r="31" spans="1:30" s="13" customFormat="1" x14ac:dyDescent="0.25">
      <c r="A31" s="150">
        <v>22</v>
      </c>
      <c r="B31" s="154" t="s">
        <v>152</v>
      </c>
      <c r="C31" s="151">
        <v>3</v>
      </c>
      <c r="D31" s="151">
        <v>2</v>
      </c>
      <c r="E31" s="151">
        <v>3</v>
      </c>
      <c r="F31" s="151">
        <v>3</v>
      </c>
      <c r="G31" s="151">
        <v>3</v>
      </c>
      <c r="H31" s="151">
        <v>3</v>
      </c>
      <c r="I31" s="155">
        <v>3</v>
      </c>
      <c r="J31" s="151">
        <v>3</v>
      </c>
      <c r="K31" s="151">
        <v>3</v>
      </c>
      <c r="L31" s="151">
        <v>3</v>
      </c>
      <c r="M31" s="151">
        <v>3</v>
      </c>
      <c r="N31" s="151">
        <v>3</v>
      </c>
      <c r="O31" s="151">
        <v>3</v>
      </c>
      <c r="P31" s="151">
        <v>2</v>
      </c>
      <c r="Q31" s="151">
        <v>3</v>
      </c>
      <c r="R31" s="151">
        <v>3</v>
      </c>
      <c r="S31" s="151">
        <v>3</v>
      </c>
      <c r="T31" s="151">
        <v>3</v>
      </c>
      <c r="U31" s="151">
        <v>3</v>
      </c>
      <c r="V31" s="156">
        <v>3</v>
      </c>
      <c r="W31" s="157">
        <v>3</v>
      </c>
      <c r="X31" s="73">
        <f t="shared" si="8"/>
        <v>61</v>
      </c>
      <c r="Y31" s="66">
        <f t="shared" si="0"/>
        <v>19</v>
      </c>
      <c r="Z31" s="77">
        <f t="shared" si="1"/>
        <v>0.90476190476190477</v>
      </c>
      <c r="AA31" s="66">
        <f t="shared" si="2"/>
        <v>2</v>
      </c>
      <c r="AB31" s="77">
        <f t="shared" si="3"/>
        <v>9.5238095238095233E-2</v>
      </c>
      <c r="AC31" s="66">
        <f t="shared" si="4"/>
        <v>0</v>
      </c>
      <c r="AD31" s="77">
        <f t="shared" si="5"/>
        <v>0</v>
      </c>
    </row>
    <row r="32" spans="1:30" s="13" customFormat="1" ht="15.75" thickBot="1" x14ac:dyDescent="0.3">
      <c r="A32" s="11">
        <v>23</v>
      </c>
      <c r="B32" s="53" t="str">
        <f>+'1-Промеж_рез'!B43</f>
        <v>Якимова Валерия</v>
      </c>
      <c r="C32" s="5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63">
        <v>3</v>
      </c>
      <c r="J32" s="5">
        <v>3</v>
      </c>
      <c r="K32" s="5">
        <v>3</v>
      </c>
      <c r="L32" s="5">
        <v>3</v>
      </c>
      <c r="M32" s="5">
        <v>3</v>
      </c>
      <c r="N32" s="5">
        <v>3</v>
      </c>
      <c r="O32" s="5">
        <v>3</v>
      </c>
      <c r="P32" s="5">
        <v>3</v>
      </c>
      <c r="Q32" s="5">
        <v>3</v>
      </c>
      <c r="R32" s="5">
        <v>3</v>
      </c>
      <c r="S32" s="5">
        <v>3</v>
      </c>
      <c r="T32" s="5">
        <v>3</v>
      </c>
      <c r="U32" s="5">
        <v>3</v>
      </c>
      <c r="V32" s="31">
        <v>3</v>
      </c>
      <c r="W32" s="29">
        <v>3</v>
      </c>
      <c r="X32" s="73">
        <f t="shared" si="8"/>
        <v>63</v>
      </c>
      <c r="Y32" s="66">
        <f t="shared" si="0"/>
        <v>21</v>
      </c>
      <c r="Z32" s="77">
        <f t="shared" si="1"/>
        <v>1</v>
      </c>
      <c r="AA32" s="66">
        <f t="shared" si="2"/>
        <v>0</v>
      </c>
      <c r="AB32" s="77">
        <f t="shared" si="3"/>
        <v>0</v>
      </c>
      <c r="AC32" s="66">
        <f t="shared" si="4"/>
        <v>0</v>
      </c>
      <c r="AD32" s="77">
        <f t="shared" si="5"/>
        <v>0</v>
      </c>
    </row>
    <row r="33" spans="1:33" x14ac:dyDescent="0.25">
      <c r="A33" s="1"/>
      <c r="B33" s="71" t="s">
        <v>109</v>
      </c>
      <c r="C33" s="71">
        <f t="shared" ref="C33:X33" si="9">SUM(C10:C32)</f>
        <v>66</v>
      </c>
      <c r="D33" s="71">
        <f t="shared" si="9"/>
        <v>65</v>
      </c>
      <c r="E33" s="71">
        <f t="shared" si="9"/>
        <v>68</v>
      </c>
      <c r="F33" s="71">
        <f t="shared" si="9"/>
        <v>67</v>
      </c>
      <c r="G33" s="71">
        <f t="shared" si="9"/>
        <v>66</v>
      </c>
      <c r="H33" s="71">
        <f t="shared" si="9"/>
        <v>68</v>
      </c>
      <c r="I33" s="71">
        <f t="shared" si="9"/>
        <v>68</v>
      </c>
      <c r="J33" s="71">
        <f t="shared" si="9"/>
        <v>59</v>
      </c>
      <c r="K33" s="71">
        <f t="shared" si="9"/>
        <v>58</v>
      </c>
      <c r="L33" s="71">
        <f t="shared" si="9"/>
        <v>66</v>
      </c>
      <c r="M33" s="71">
        <f t="shared" si="9"/>
        <v>63</v>
      </c>
      <c r="N33" s="71">
        <f t="shared" si="9"/>
        <v>68</v>
      </c>
      <c r="O33" s="71">
        <f t="shared" si="9"/>
        <v>61</v>
      </c>
      <c r="P33" s="71">
        <f t="shared" si="9"/>
        <v>58</v>
      </c>
      <c r="Q33" s="71">
        <f t="shared" si="9"/>
        <v>66</v>
      </c>
      <c r="R33" s="71">
        <f t="shared" si="9"/>
        <v>67</v>
      </c>
      <c r="S33" s="71">
        <f t="shared" si="9"/>
        <v>64</v>
      </c>
      <c r="T33" s="71">
        <f t="shared" si="9"/>
        <v>68</v>
      </c>
      <c r="U33" s="71">
        <f t="shared" si="9"/>
        <v>66</v>
      </c>
      <c r="V33" s="71">
        <f t="shared" si="9"/>
        <v>66</v>
      </c>
      <c r="W33" s="71">
        <f t="shared" si="9"/>
        <v>69</v>
      </c>
      <c r="X33" s="79">
        <f t="shared" si="9"/>
        <v>1367</v>
      </c>
      <c r="Y33" s="80">
        <f>SUM(Y10:Y32)*Y8</f>
        <v>1203</v>
      </c>
      <c r="Z33" s="81">
        <f>+Y33/$X$33</f>
        <v>0.8800292611558157</v>
      </c>
      <c r="AA33" s="80">
        <f>SUM(AA10:AA32)*AA8</f>
        <v>164</v>
      </c>
      <c r="AB33" s="81">
        <f>+AA33/$X$33</f>
        <v>0.11997073884418434</v>
      </c>
      <c r="AC33" s="80">
        <f>SUM(AC10:AC32)*AC8</f>
        <v>0</v>
      </c>
      <c r="AD33" s="81">
        <f>+AC33/$X$33</f>
        <v>0</v>
      </c>
      <c r="AE33" s="71"/>
      <c r="AF33" s="71"/>
      <c r="AG33" s="71"/>
    </row>
    <row r="34" spans="1:33" ht="16.5" x14ac:dyDescent="0.35">
      <c r="A34" s="1"/>
      <c r="B34" s="64">
        <v>3</v>
      </c>
      <c r="C34" s="72">
        <f t="shared" ref="C34:L36" si="10">COUNTIF(C$10:C$32,$B34)</f>
        <v>20</v>
      </c>
      <c r="D34" s="72">
        <f t="shared" si="10"/>
        <v>19</v>
      </c>
      <c r="E34" s="72">
        <f t="shared" si="10"/>
        <v>22</v>
      </c>
      <c r="F34" s="72">
        <f t="shared" si="10"/>
        <v>21</v>
      </c>
      <c r="G34" s="72">
        <f t="shared" si="10"/>
        <v>20</v>
      </c>
      <c r="H34" s="72">
        <f t="shared" si="10"/>
        <v>22</v>
      </c>
      <c r="I34" s="72">
        <f t="shared" si="10"/>
        <v>22</v>
      </c>
      <c r="J34" s="72">
        <f t="shared" si="10"/>
        <v>13</v>
      </c>
      <c r="K34" s="72">
        <f t="shared" si="10"/>
        <v>12</v>
      </c>
      <c r="L34" s="72">
        <f t="shared" si="10"/>
        <v>20</v>
      </c>
      <c r="M34" s="72">
        <f t="shared" ref="M34:W36" si="11">COUNTIF(M$10:M$32,$B34)</f>
        <v>17</v>
      </c>
      <c r="N34" s="72">
        <f t="shared" si="11"/>
        <v>22</v>
      </c>
      <c r="O34" s="72">
        <f t="shared" si="11"/>
        <v>15</v>
      </c>
      <c r="P34" s="72">
        <f t="shared" si="11"/>
        <v>12</v>
      </c>
      <c r="Q34" s="72">
        <f t="shared" si="11"/>
        <v>20</v>
      </c>
      <c r="R34" s="72">
        <f t="shared" si="11"/>
        <v>21</v>
      </c>
      <c r="S34" s="72">
        <f t="shared" si="11"/>
        <v>18</v>
      </c>
      <c r="T34" s="72">
        <f t="shared" si="11"/>
        <v>22</v>
      </c>
      <c r="U34" s="72">
        <f t="shared" si="11"/>
        <v>20</v>
      </c>
      <c r="V34" s="72">
        <f t="shared" si="11"/>
        <v>20</v>
      </c>
      <c r="W34" s="72">
        <f t="shared" si="11"/>
        <v>23</v>
      </c>
      <c r="X34" s="75">
        <f>+X33/A32/X8</f>
        <v>2.8302277432712213</v>
      </c>
      <c r="AD34" s="71"/>
      <c r="AE34" s="71"/>
      <c r="AF34" s="71"/>
      <c r="AG34" s="71"/>
    </row>
    <row r="35" spans="1:33" ht="16.5" x14ac:dyDescent="0.35">
      <c r="A35" s="1"/>
      <c r="B35" s="64">
        <v>2</v>
      </c>
      <c r="C35" s="72">
        <f t="shared" si="10"/>
        <v>3</v>
      </c>
      <c r="D35" s="72">
        <f t="shared" si="10"/>
        <v>4</v>
      </c>
      <c r="E35" s="72">
        <f t="shared" si="10"/>
        <v>1</v>
      </c>
      <c r="F35" s="72">
        <f t="shared" si="10"/>
        <v>2</v>
      </c>
      <c r="G35" s="72">
        <f t="shared" si="10"/>
        <v>3</v>
      </c>
      <c r="H35" s="72">
        <f t="shared" si="10"/>
        <v>1</v>
      </c>
      <c r="I35" s="72">
        <f t="shared" si="10"/>
        <v>1</v>
      </c>
      <c r="J35" s="72">
        <f t="shared" si="10"/>
        <v>10</v>
      </c>
      <c r="K35" s="72">
        <f t="shared" si="10"/>
        <v>11</v>
      </c>
      <c r="L35" s="72">
        <f t="shared" si="10"/>
        <v>3</v>
      </c>
      <c r="M35" s="72">
        <f t="shared" si="11"/>
        <v>6</v>
      </c>
      <c r="N35" s="72">
        <f t="shared" si="11"/>
        <v>1</v>
      </c>
      <c r="O35" s="72">
        <f t="shared" si="11"/>
        <v>8</v>
      </c>
      <c r="P35" s="72">
        <f t="shared" si="11"/>
        <v>11</v>
      </c>
      <c r="Q35" s="72">
        <f t="shared" si="11"/>
        <v>3</v>
      </c>
      <c r="R35" s="72">
        <f t="shared" si="11"/>
        <v>2</v>
      </c>
      <c r="S35" s="72">
        <f t="shared" si="11"/>
        <v>5</v>
      </c>
      <c r="T35" s="72">
        <f t="shared" si="11"/>
        <v>1</v>
      </c>
      <c r="U35" s="72">
        <f t="shared" si="11"/>
        <v>3</v>
      </c>
      <c r="V35" s="72">
        <f t="shared" si="11"/>
        <v>3</v>
      </c>
      <c r="W35" s="72">
        <f t="shared" si="11"/>
        <v>0</v>
      </c>
      <c r="X35" s="76" t="s">
        <v>110</v>
      </c>
      <c r="Y35" s="76"/>
      <c r="Z35" s="76"/>
      <c r="AD35" s="71"/>
      <c r="AE35" s="71"/>
      <c r="AF35" s="71"/>
      <c r="AG35" s="71"/>
    </row>
    <row r="36" spans="1:33" x14ac:dyDescent="0.25">
      <c r="B36" s="64">
        <v>1</v>
      </c>
      <c r="C36" s="72">
        <f t="shared" si="10"/>
        <v>0</v>
      </c>
      <c r="D36" s="72">
        <f t="shared" si="10"/>
        <v>0</v>
      </c>
      <c r="E36" s="72">
        <f t="shared" si="10"/>
        <v>0</v>
      </c>
      <c r="F36" s="72">
        <f t="shared" si="10"/>
        <v>0</v>
      </c>
      <c r="G36" s="72">
        <f t="shared" si="10"/>
        <v>0</v>
      </c>
      <c r="H36" s="72">
        <f t="shared" si="10"/>
        <v>0</v>
      </c>
      <c r="I36" s="72">
        <f t="shared" si="10"/>
        <v>0</v>
      </c>
      <c r="J36" s="72">
        <f t="shared" si="10"/>
        <v>0</v>
      </c>
      <c r="K36" s="72">
        <f t="shared" si="10"/>
        <v>0</v>
      </c>
      <c r="L36" s="72">
        <f t="shared" si="10"/>
        <v>0</v>
      </c>
      <c r="M36" s="72">
        <f t="shared" si="11"/>
        <v>0</v>
      </c>
      <c r="N36" s="72">
        <f t="shared" si="11"/>
        <v>0</v>
      </c>
      <c r="O36" s="72">
        <f t="shared" si="11"/>
        <v>0</v>
      </c>
      <c r="P36" s="72">
        <f t="shared" si="11"/>
        <v>0</v>
      </c>
      <c r="Q36" s="72">
        <f t="shared" si="11"/>
        <v>0</v>
      </c>
      <c r="R36" s="72">
        <f t="shared" si="11"/>
        <v>0</v>
      </c>
      <c r="S36" s="72">
        <f t="shared" si="11"/>
        <v>0</v>
      </c>
      <c r="T36" s="72">
        <f t="shared" si="11"/>
        <v>0</v>
      </c>
      <c r="U36" s="72">
        <f t="shared" si="11"/>
        <v>0</v>
      </c>
      <c r="V36" s="72">
        <f t="shared" si="11"/>
        <v>0</v>
      </c>
      <c r="W36" s="72">
        <f t="shared" si="11"/>
        <v>0</v>
      </c>
    </row>
    <row r="38" spans="1:33" x14ac:dyDescent="0.25">
      <c r="B38" s="51" t="s">
        <v>31</v>
      </c>
    </row>
    <row r="39" spans="1:33" x14ac:dyDescent="0.25">
      <c r="B39" s="50" t="s">
        <v>32</v>
      </c>
    </row>
    <row r="40" spans="1:33" x14ac:dyDescent="0.25">
      <c r="B40" s="50" t="s">
        <v>34</v>
      </c>
    </row>
    <row r="41" spans="1:33" x14ac:dyDescent="0.25">
      <c r="B41" s="50" t="s">
        <v>33</v>
      </c>
    </row>
  </sheetData>
  <mergeCells count="8">
    <mergeCell ref="Y7:AD7"/>
    <mergeCell ref="I6:S6"/>
    <mergeCell ref="T6:W6"/>
    <mergeCell ref="B4:B7"/>
    <mergeCell ref="A4:A7"/>
    <mergeCell ref="C5:H6"/>
    <mergeCell ref="C4:W4"/>
    <mergeCell ref="I5:W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="90" zoomScaleNormal="90" workbookViewId="0">
      <selection activeCell="C12" sqref="C12:H17"/>
    </sheetView>
  </sheetViews>
  <sheetFormatPr defaultRowHeight="15" x14ac:dyDescent="0.25"/>
  <cols>
    <col min="1" max="1" width="8.7109375" style="12" customWidth="1"/>
    <col min="2" max="2" width="22.140625" style="12" bestFit="1" customWidth="1"/>
    <col min="3" max="3" width="7.7109375" style="12" customWidth="1"/>
    <col min="4" max="4" width="6.85546875" style="12" customWidth="1"/>
    <col min="5" max="5" width="8" style="12" customWidth="1"/>
    <col min="6" max="6" width="7.28515625" style="12" customWidth="1"/>
    <col min="7" max="9" width="6.5703125" style="12" customWidth="1"/>
    <col min="10" max="10" width="7.5703125" style="12" customWidth="1"/>
    <col min="11" max="12" width="5.85546875" style="12" customWidth="1"/>
    <col min="13" max="13" width="6" style="12" customWidth="1"/>
    <col min="14" max="14" width="7.42578125" style="12" customWidth="1"/>
    <col min="15" max="15" width="7.28515625" style="12" customWidth="1"/>
    <col min="16" max="16" width="7.5703125" style="12" customWidth="1"/>
    <col min="17" max="17" width="9.85546875" style="12" customWidth="1"/>
    <col min="18" max="18" width="7.28515625" style="12" customWidth="1"/>
    <col min="19" max="21" width="7.42578125" style="12" customWidth="1"/>
    <col min="22" max="22" width="6.85546875" style="12" customWidth="1"/>
    <col min="23" max="23" width="14.5703125" style="12" customWidth="1"/>
    <col min="24" max="16384" width="9.140625" style="12"/>
  </cols>
  <sheetData>
    <row r="1" spans="1:26" ht="18.75" x14ac:dyDescent="0.3">
      <c r="A1" s="17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6" ht="18.75" x14ac:dyDescent="0.3">
      <c r="A2" s="26" t="s">
        <v>159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6" ht="18.75" x14ac:dyDescent="0.3">
      <c r="A3" s="25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6" s="100" customFormat="1" ht="19.5" thickBot="1" x14ac:dyDescent="0.35">
      <c r="A4" s="25"/>
      <c r="B4" s="98" t="s">
        <v>160</v>
      </c>
      <c r="C4" s="99"/>
      <c r="D4" s="99"/>
      <c r="E4" s="99"/>
      <c r="F4" s="99"/>
      <c r="G4" s="99"/>
      <c r="H4" s="99"/>
      <c r="I4" s="99" t="s">
        <v>114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6" ht="15.75" thickBot="1" x14ac:dyDescent="0.3">
      <c r="A5" s="172" t="s">
        <v>13</v>
      </c>
      <c r="B5" s="170" t="s">
        <v>12</v>
      </c>
      <c r="C5" s="179" t="s">
        <v>96</v>
      </c>
      <c r="D5" s="179"/>
      <c r="E5" s="179"/>
      <c r="F5" s="179"/>
      <c r="G5" s="179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1"/>
    </row>
    <row r="6" spans="1:26" s="41" customFormat="1" ht="15.75" customHeight="1" thickBot="1" x14ac:dyDescent="0.25">
      <c r="A6" s="173"/>
      <c r="B6" s="178"/>
      <c r="C6" s="182" t="s">
        <v>17</v>
      </c>
      <c r="D6" s="183"/>
      <c r="E6" s="183"/>
      <c r="F6" s="183"/>
      <c r="G6" s="183"/>
      <c r="H6" s="184"/>
      <c r="I6" s="188" t="s">
        <v>97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</row>
    <row r="7" spans="1:26" s="41" customFormat="1" ht="42" customHeight="1" x14ac:dyDescent="0.2">
      <c r="A7" s="173"/>
      <c r="B7" s="178"/>
      <c r="C7" s="185"/>
      <c r="D7" s="186"/>
      <c r="E7" s="186"/>
      <c r="F7" s="186"/>
      <c r="G7" s="186"/>
      <c r="H7" s="187"/>
      <c r="I7" s="182" t="s">
        <v>111</v>
      </c>
      <c r="J7" s="183"/>
      <c r="K7" s="183"/>
      <c r="L7" s="183"/>
      <c r="M7" s="183"/>
      <c r="N7" s="183"/>
      <c r="O7" s="183"/>
      <c r="P7" s="183"/>
      <c r="Q7" s="183"/>
      <c r="R7" s="183"/>
      <c r="S7" s="184"/>
      <c r="T7" s="182" t="s">
        <v>98</v>
      </c>
      <c r="U7" s="183"/>
      <c r="V7" s="183"/>
      <c r="W7" s="184"/>
    </row>
    <row r="8" spans="1:26" s="41" customFormat="1" ht="158.25" customHeight="1" x14ac:dyDescent="0.2">
      <c r="A8" s="173"/>
      <c r="B8" s="178"/>
      <c r="C8" s="107" t="s">
        <v>36</v>
      </c>
      <c r="D8" s="54" t="s">
        <v>37</v>
      </c>
      <c r="E8" s="55" t="s">
        <v>38</v>
      </c>
      <c r="F8" s="55" t="s">
        <v>39</v>
      </c>
      <c r="G8" s="55" t="s">
        <v>19</v>
      </c>
      <c r="H8" s="74" t="s">
        <v>20</v>
      </c>
      <c r="I8" s="119" t="s">
        <v>21</v>
      </c>
      <c r="J8" s="55" t="s">
        <v>40</v>
      </c>
      <c r="K8" s="55" t="s">
        <v>22</v>
      </c>
      <c r="L8" s="55" t="s">
        <v>23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74" t="s">
        <v>47</v>
      </c>
      <c r="T8" s="119" t="s">
        <v>48</v>
      </c>
      <c r="U8" s="55" t="s">
        <v>24</v>
      </c>
      <c r="V8" s="55" t="s">
        <v>49</v>
      </c>
      <c r="W8" s="74" t="s">
        <v>50</v>
      </c>
    </row>
    <row r="9" spans="1:26" s="44" customFormat="1" ht="12" x14ac:dyDescent="0.25">
      <c r="A9" s="42"/>
      <c r="B9" s="103"/>
      <c r="C9" s="108" t="s">
        <v>2</v>
      </c>
      <c r="D9" s="36" t="s">
        <v>2</v>
      </c>
      <c r="E9" s="36" t="s">
        <v>2</v>
      </c>
      <c r="F9" s="36" t="s">
        <v>2</v>
      </c>
      <c r="G9" s="36" t="s">
        <v>2</v>
      </c>
      <c r="H9" s="37" t="s">
        <v>2</v>
      </c>
      <c r="I9" s="108" t="s">
        <v>2</v>
      </c>
      <c r="J9" s="36" t="s">
        <v>2</v>
      </c>
      <c r="K9" s="36" t="s">
        <v>2</v>
      </c>
      <c r="L9" s="36" t="s">
        <v>2</v>
      </c>
      <c r="M9" s="36" t="s">
        <v>2</v>
      </c>
      <c r="N9" s="36" t="s">
        <v>2</v>
      </c>
      <c r="O9" s="36" t="s">
        <v>2</v>
      </c>
      <c r="P9" s="36" t="s">
        <v>2</v>
      </c>
      <c r="Q9" s="36" t="s">
        <v>2</v>
      </c>
      <c r="R9" s="36" t="s">
        <v>2</v>
      </c>
      <c r="S9" s="37" t="s">
        <v>2</v>
      </c>
      <c r="T9" s="108" t="s">
        <v>2</v>
      </c>
      <c r="U9" s="36" t="s">
        <v>2</v>
      </c>
      <c r="V9" s="36" t="s">
        <v>2</v>
      </c>
      <c r="W9" s="37" t="s">
        <v>2</v>
      </c>
    </row>
    <row r="10" spans="1:26" s="44" customFormat="1" ht="12.75" thickBot="1" x14ac:dyDescent="0.3">
      <c r="A10" s="45">
        <v>1</v>
      </c>
      <c r="B10" s="104">
        <v>2</v>
      </c>
      <c r="C10" s="45">
        <v>3</v>
      </c>
      <c r="D10" s="46">
        <v>4</v>
      </c>
      <c r="E10" s="46">
        <v>5</v>
      </c>
      <c r="F10" s="46">
        <v>6</v>
      </c>
      <c r="G10" s="46">
        <v>7</v>
      </c>
      <c r="H10" s="47">
        <v>8</v>
      </c>
      <c r="I10" s="45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46">
        <v>17</v>
      </c>
      <c r="R10" s="46">
        <v>18</v>
      </c>
      <c r="S10" s="47">
        <v>19</v>
      </c>
      <c r="T10" s="45">
        <v>20</v>
      </c>
      <c r="U10" s="46">
        <v>21</v>
      </c>
      <c r="V10" s="46">
        <v>22</v>
      </c>
      <c r="W10" s="47">
        <v>23</v>
      </c>
    </row>
    <row r="11" spans="1:26" x14ac:dyDescent="0.25">
      <c r="B11" s="71" t="s">
        <v>109</v>
      </c>
      <c r="C11" s="109">
        <f>+C14+C13+C12</f>
        <v>23</v>
      </c>
      <c r="D11" s="110">
        <f t="shared" ref="D11:W11" si="0">+D14+D13+D12</f>
        <v>23</v>
      </c>
      <c r="E11" s="110">
        <f t="shared" si="0"/>
        <v>23</v>
      </c>
      <c r="F11" s="110">
        <f t="shared" si="0"/>
        <v>23</v>
      </c>
      <c r="G11" s="110">
        <f t="shared" si="0"/>
        <v>23</v>
      </c>
      <c r="H11" s="111">
        <f t="shared" si="0"/>
        <v>23</v>
      </c>
      <c r="I11" s="109">
        <f t="shared" si="0"/>
        <v>23</v>
      </c>
      <c r="J11" s="110">
        <f t="shared" si="0"/>
        <v>23</v>
      </c>
      <c r="K11" s="110">
        <f t="shared" si="0"/>
        <v>23</v>
      </c>
      <c r="L11" s="110">
        <f t="shared" si="0"/>
        <v>23</v>
      </c>
      <c r="M11" s="110">
        <f t="shared" si="0"/>
        <v>23</v>
      </c>
      <c r="N11" s="110">
        <f t="shared" si="0"/>
        <v>23</v>
      </c>
      <c r="O11" s="110">
        <f t="shared" si="0"/>
        <v>23</v>
      </c>
      <c r="P11" s="110">
        <f t="shared" si="0"/>
        <v>23</v>
      </c>
      <c r="Q11" s="110">
        <f t="shared" si="0"/>
        <v>23</v>
      </c>
      <c r="R11" s="110">
        <f t="shared" si="0"/>
        <v>23</v>
      </c>
      <c r="S11" s="111">
        <f t="shared" si="0"/>
        <v>23</v>
      </c>
      <c r="T11" s="109">
        <f t="shared" si="0"/>
        <v>23</v>
      </c>
      <c r="U11" s="110">
        <f t="shared" si="0"/>
        <v>23</v>
      </c>
      <c r="V11" s="110">
        <f t="shared" si="0"/>
        <v>23</v>
      </c>
      <c r="W11" s="111">
        <f t="shared" si="0"/>
        <v>23</v>
      </c>
      <c r="X11" s="71"/>
      <c r="Y11" s="71"/>
      <c r="Z11" s="71"/>
    </row>
    <row r="12" spans="1:26" x14ac:dyDescent="0.25">
      <c r="A12" s="1"/>
      <c r="B12" s="105">
        <v>3</v>
      </c>
      <c r="C12" s="112">
        <f>+Реч_Разв!C34</f>
        <v>20</v>
      </c>
      <c r="D12" s="72">
        <f>+Реч_Разв!D34</f>
        <v>19</v>
      </c>
      <c r="E12" s="72">
        <f>+Реч_Разв!E34</f>
        <v>22</v>
      </c>
      <c r="F12" s="72">
        <f>+Реч_Разв!F34</f>
        <v>21</v>
      </c>
      <c r="G12" s="72">
        <f>+Реч_Разв!G34</f>
        <v>20</v>
      </c>
      <c r="H12" s="113">
        <f>+Реч_Разв!H34</f>
        <v>22</v>
      </c>
      <c r="I12" s="112">
        <f>+Реч_Разв!I34</f>
        <v>22</v>
      </c>
      <c r="J12" s="72">
        <f>+Реч_Разв!J34</f>
        <v>13</v>
      </c>
      <c r="K12" s="72">
        <f>+Реч_Разв!K34</f>
        <v>12</v>
      </c>
      <c r="L12" s="72">
        <f>+Реч_Разв!L34</f>
        <v>20</v>
      </c>
      <c r="M12" s="72">
        <f>+Реч_Разв!M34</f>
        <v>17</v>
      </c>
      <c r="N12" s="72">
        <f>+Реч_Разв!N34</f>
        <v>22</v>
      </c>
      <c r="O12" s="72">
        <f>+Реч_Разв!O34</f>
        <v>15</v>
      </c>
      <c r="P12" s="72">
        <f>+Реч_Разв!P34</f>
        <v>12</v>
      </c>
      <c r="Q12" s="72">
        <f>+Реч_Разв!Q34</f>
        <v>20</v>
      </c>
      <c r="R12" s="72">
        <f>+Реч_Разв!R34</f>
        <v>21</v>
      </c>
      <c r="S12" s="113">
        <f>+Реч_Разв!S34</f>
        <v>18</v>
      </c>
      <c r="T12" s="112">
        <f>+Реч_Разв!T34</f>
        <v>22</v>
      </c>
      <c r="U12" s="72">
        <f>+Реч_Разв!U34</f>
        <v>20</v>
      </c>
      <c r="V12" s="72">
        <f>+Реч_Разв!V34</f>
        <v>20</v>
      </c>
      <c r="W12" s="113">
        <f>+Реч_Разв!W34</f>
        <v>23</v>
      </c>
      <c r="X12" s="71"/>
      <c r="Y12" s="71"/>
      <c r="Z12" s="71"/>
    </row>
    <row r="13" spans="1:26" x14ac:dyDescent="0.25">
      <c r="A13" s="1"/>
      <c r="B13" s="105">
        <v>2</v>
      </c>
      <c r="C13" s="112">
        <f>+Реч_Разв!C35</f>
        <v>3</v>
      </c>
      <c r="D13" s="72">
        <f>+Реч_Разв!D35</f>
        <v>4</v>
      </c>
      <c r="E13" s="72">
        <f>+Реч_Разв!E35</f>
        <v>1</v>
      </c>
      <c r="F13" s="72">
        <f>+Реч_Разв!F35</f>
        <v>2</v>
      </c>
      <c r="G13" s="72">
        <f>+Реч_Разв!G35</f>
        <v>3</v>
      </c>
      <c r="H13" s="113">
        <f>+Реч_Разв!H35</f>
        <v>1</v>
      </c>
      <c r="I13" s="112">
        <f>+Реч_Разв!I35</f>
        <v>1</v>
      </c>
      <c r="J13" s="72">
        <f>+Реч_Разв!J35</f>
        <v>10</v>
      </c>
      <c r="K13" s="72">
        <f>+Реч_Разв!K35</f>
        <v>11</v>
      </c>
      <c r="L13" s="72">
        <f>+Реч_Разв!L35</f>
        <v>3</v>
      </c>
      <c r="M13" s="72">
        <f>+Реч_Разв!M35</f>
        <v>6</v>
      </c>
      <c r="N13" s="72">
        <f>+Реч_Разв!N35</f>
        <v>1</v>
      </c>
      <c r="O13" s="72">
        <f>+Реч_Разв!O35</f>
        <v>8</v>
      </c>
      <c r="P13" s="72">
        <f>+Реч_Разв!P35</f>
        <v>11</v>
      </c>
      <c r="Q13" s="72">
        <f>+Реч_Разв!Q35</f>
        <v>3</v>
      </c>
      <c r="R13" s="72">
        <f>+Реч_Разв!R35</f>
        <v>2</v>
      </c>
      <c r="S13" s="113">
        <f>+Реч_Разв!S35</f>
        <v>5</v>
      </c>
      <c r="T13" s="112">
        <f>+Реч_Разв!T35</f>
        <v>1</v>
      </c>
      <c r="U13" s="72">
        <f>+Реч_Разв!U35</f>
        <v>3</v>
      </c>
      <c r="V13" s="72">
        <f>+Реч_Разв!V35</f>
        <v>3</v>
      </c>
      <c r="W13" s="113">
        <f>+Реч_Разв!W35</f>
        <v>0</v>
      </c>
      <c r="X13" s="71"/>
      <c r="Y13" s="71"/>
      <c r="Z13" s="71"/>
    </row>
    <row r="14" spans="1:26" x14ac:dyDescent="0.25">
      <c r="B14" s="105">
        <v>1</v>
      </c>
      <c r="C14" s="112">
        <f>+Реч_Разв!C36</f>
        <v>0</v>
      </c>
      <c r="D14" s="72">
        <f>+Реч_Разв!D36</f>
        <v>0</v>
      </c>
      <c r="E14" s="72">
        <f>+Реч_Разв!E36</f>
        <v>0</v>
      </c>
      <c r="F14" s="72">
        <f>+Реч_Разв!F36</f>
        <v>0</v>
      </c>
      <c r="G14" s="72">
        <f>+Реч_Разв!G36</f>
        <v>0</v>
      </c>
      <c r="H14" s="113">
        <f>+Реч_Разв!H36</f>
        <v>0</v>
      </c>
      <c r="I14" s="112">
        <f>+Реч_Разв!I36</f>
        <v>0</v>
      </c>
      <c r="J14" s="72">
        <f>+Реч_Разв!J36</f>
        <v>0</v>
      </c>
      <c r="K14" s="72">
        <f>+Реч_Разв!K36</f>
        <v>0</v>
      </c>
      <c r="L14" s="72">
        <f>+Реч_Разв!L36</f>
        <v>0</v>
      </c>
      <c r="M14" s="72">
        <f>+Реч_Разв!M36</f>
        <v>0</v>
      </c>
      <c r="N14" s="72">
        <f>+Реч_Разв!N36</f>
        <v>0</v>
      </c>
      <c r="O14" s="72">
        <f>+Реч_Разв!O36</f>
        <v>0</v>
      </c>
      <c r="P14" s="72">
        <f>+Реч_Разв!P36</f>
        <v>0</v>
      </c>
      <c r="Q14" s="72">
        <f>+Реч_Разв!Q36</f>
        <v>0</v>
      </c>
      <c r="R14" s="72">
        <f>+Реч_Разв!R36</f>
        <v>0</v>
      </c>
      <c r="S14" s="113">
        <f>+Реч_Разв!S36</f>
        <v>0</v>
      </c>
      <c r="T14" s="112">
        <f>+Реч_Разв!T36</f>
        <v>0</v>
      </c>
      <c r="U14" s="72">
        <f>+Реч_Разв!U36</f>
        <v>0</v>
      </c>
      <c r="V14" s="72">
        <f>+Реч_Разв!V36</f>
        <v>0</v>
      </c>
      <c r="W14" s="113">
        <f>+Реч_Разв!W36</f>
        <v>0</v>
      </c>
    </row>
    <row r="15" spans="1:26" x14ac:dyDescent="0.25">
      <c r="B15" s="106">
        <v>3</v>
      </c>
      <c r="C15" s="114">
        <f>+C12/C$11</f>
        <v>0.86956521739130432</v>
      </c>
      <c r="D15" s="102">
        <f t="shared" ref="D15:W15" si="1">+D12/D$11</f>
        <v>0.82608695652173914</v>
      </c>
      <c r="E15" s="102">
        <f t="shared" si="1"/>
        <v>0.95652173913043481</v>
      </c>
      <c r="F15" s="102">
        <f t="shared" si="1"/>
        <v>0.91304347826086951</v>
      </c>
      <c r="G15" s="102">
        <f t="shared" si="1"/>
        <v>0.86956521739130432</v>
      </c>
      <c r="H15" s="115">
        <f t="shared" si="1"/>
        <v>0.95652173913043481</v>
      </c>
      <c r="I15" s="114">
        <f t="shared" si="1"/>
        <v>0.95652173913043481</v>
      </c>
      <c r="J15" s="102">
        <f t="shared" si="1"/>
        <v>0.56521739130434778</v>
      </c>
      <c r="K15" s="102">
        <f t="shared" si="1"/>
        <v>0.52173913043478259</v>
      </c>
      <c r="L15" s="102">
        <f t="shared" si="1"/>
        <v>0.86956521739130432</v>
      </c>
      <c r="M15" s="102">
        <f t="shared" si="1"/>
        <v>0.73913043478260865</v>
      </c>
      <c r="N15" s="102">
        <f t="shared" si="1"/>
        <v>0.95652173913043481</v>
      </c>
      <c r="O15" s="102">
        <f t="shared" si="1"/>
        <v>0.65217391304347827</v>
      </c>
      <c r="P15" s="102">
        <f t="shared" si="1"/>
        <v>0.52173913043478259</v>
      </c>
      <c r="Q15" s="102">
        <f t="shared" si="1"/>
        <v>0.86956521739130432</v>
      </c>
      <c r="R15" s="102">
        <f t="shared" si="1"/>
        <v>0.91304347826086951</v>
      </c>
      <c r="S15" s="115">
        <f t="shared" si="1"/>
        <v>0.78260869565217395</v>
      </c>
      <c r="T15" s="114">
        <f t="shared" si="1"/>
        <v>0.95652173913043481</v>
      </c>
      <c r="U15" s="102">
        <f t="shared" si="1"/>
        <v>0.86956521739130432</v>
      </c>
      <c r="V15" s="102">
        <f t="shared" si="1"/>
        <v>0.86956521739130432</v>
      </c>
      <c r="W15" s="115">
        <f t="shared" si="1"/>
        <v>1</v>
      </c>
    </row>
    <row r="16" spans="1:26" x14ac:dyDescent="0.25">
      <c r="B16" s="106">
        <v>2</v>
      </c>
      <c r="C16" s="114">
        <f t="shared" ref="C16:W16" si="2">+C13/C$11</f>
        <v>0.13043478260869565</v>
      </c>
      <c r="D16" s="102">
        <f t="shared" si="2"/>
        <v>0.17391304347826086</v>
      </c>
      <c r="E16" s="102">
        <f t="shared" si="2"/>
        <v>4.3478260869565216E-2</v>
      </c>
      <c r="F16" s="102">
        <f t="shared" si="2"/>
        <v>8.6956521739130432E-2</v>
      </c>
      <c r="G16" s="102">
        <f t="shared" si="2"/>
        <v>0.13043478260869565</v>
      </c>
      <c r="H16" s="115">
        <f t="shared" si="2"/>
        <v>4.3478260869565216E-2</v>
      </c>
      <c r="I16" s="114">
        <f t="shared" si="2"/>
        <v>4.3478260869565216E-2</v>
      </c>
      <c r="J16" s="102">
        <f t="shared" si="2"/>
        <v>0.43478260869565216</v>
      </c>
      <c r="K16" s="102">
        <f t="shared" si="2"/>
        <v>0.47826086956521741</v>
      </c>
      <c r="L16" s="102">
        <f t="shared" si="2"/>
        <v>0.13043478260869565</v>
      </c>
      <c r="M16" s="102">
        <f t="shared" si="2"/>
        <v>0.2608695652173913</v>
      </c>
      <c r="N16" s="102">
        <f t="shared" si="2"/>
        <v>4.3478260869565216E-2</v>
      </c>
      <c r="O16" s="102">
        <f t="shared" si="2"/>
        <v>0.34782608695652173</v>
      </c>
      <c r="P16" s="102">
        <f t="shared" si="2"/>
        <v>0.47826086956521741</v>
      </c>
      <c r="Q16" s="102">
        <f t="shared" si="2"/>
        <v>0.13043478260869565</v>
      </c>
      <c r="R16" s="102">
        <f t="shared" si="2"/>
        <v>8.6956521739130432E-2</v>
      </c>
      <c r="S16" s="115">
        <f t="shared" si="2"/>
        <v>0.21739130434782608</v>
      </c>
      <c r="T16" s="114">
        <f t="shared" si="2"/>
        <v>4.3478260869565216E-2</v>
      </c>
      <c r="U16" s="102">
        <f t="shared" si="2"/>
        <v>0.13043478260869565</v>
      </c>
      <c r="V16" s="102">
        <f t="shared" si="2"/>
        <v>0.13043478260869565</v>
      </c>
      <c r="W16" s="115">
        <f t="shared" si="2"/>
        <v>0</v>
      </c>
    </row>
    <row r="17" spans="2:23" ht="15.75" thickBot="1" x14ac:dyDescent="0.3">
      <c r="B17" s="106">
        <v>1</v>
      </c>
      <c r="C17" s="116">
        <f t="shared" ref="C17:W17" si="3">+C14/C$11</f>
        <v>0</v>
      </c>
      <c r="D17" s="117">
        <f t="shared" si="3"/>
        <v>0</v>
      </c>
      <c r="E17" s="117">
        <f t="shared" si="3"/>
        <v>0</v>
      </c>
      <c r="F17" s="117">
        <f t="shared" si="3"/>
        <v>0</v>
      </c>
      <c r="G17" s="117">
        <f t="shared" si="3"/>
        <v>0</v>
      </c>
      <c r="H17" s="118">
        <f t="shared" si="3"/>
        <v>0</v>
      </c>
      <c r="I17" s="116">
        <f t="shared" si="3"/>
        <v>0</v>
      </c>
      <c r="J17" s="117">
        <f t="shared" si="3"/>
        <v>0</v>
      </c>
      <c r="K17" s="117">
        <f t="shared" si="3"/>
        <v>0</v>
      </c>
      <c r="L17" s="117">
        <f t="shared" si="3"/>
        <v>0</v>
      </c>
      <c r="M17" s="117">
        <f t="shared" si="3"/>
        <v>0</v>
      </c>
      <c r="N17" s="117">
        <f t="shared" si="3"/>
        <v>0</v>
      </c>
      <c r="O17" s="117">
        <f t="shared" si="3"/>
        <v>0</v>
      </c>
      <c r="P17" s="117">
        <f t="shared" si="3"/>
        <v>0</v>
      </c>
      <c r="Q17" s="117">
        <f t="shared" si="3"/>
        <v>0</v>
      </c>
      <c r="R17" s="117">
        <f t="shared" si="3"/>
        <v>0</v>
      </c>
      <c r="S17" s="118">
        <f t="shared" si="3"/>
        <v>0</v>
      </c>
      <c r="T17" s="116">
        <f t="shared" si="3"/>
        <v>0</v>
      </c>
      <c r="U17" s="117">
        <f t="shared" si="3"/>
        <v>0</v>
      </c>
      <c r="V17" s="117">
        <f t="shared" si="3"/>
        <v>0</v>
      </c>
      <c r="W17" s="118">
        <f t="shared" si="3"/>
        <v>0</v>
      </c>
    </row>
    <row r="19" spans="2:23" x14ac:dyDescent="0.25">
      <c r="B19" s="51" t="s">
        <v>31</v>
      </c>
    </row>
    <row r="20" spans="2:23" x14ac:dyDescent="0.25">
      <c r="B20" s="50" t="s">
        <v>32</v>
      </c>
    </row>
    <row r="21" spans="2:23" x14ac:dyDescent="0.25">
      <c r="B21" s="50" t="s">
        <v>34</v>
      </c>
    </row>
    <row r="22" spans="2:23" x14ac:dyDescent="0.25">
      <c r="B22" s="50" t="s">
        <v>33</v>
      </c>
    </row>
  </sheetData>
  <mergeCells count="7">
    <mergeCell ref="A5:A8"/>
    <mergeCell ref="B5:B8"/>
    <mergeCell ref="C5:W5"/>
    <mergeCell ref="C6:H7"/>
    <mergeCell ref="I6:W6"/>
    <mergeCell ref="I7:S7"/>
    <mergeCell ref="T7:W7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9" zoomScale="112" zoomScaleNormal="112" workbookViewId="0">
      <selection activeCell="C14" sqref="C14"/>
    </sheetView>
  </sheetViews>
  <sheetFormatPr defaultRowHeight="15" x14ac:dyDescent="0.25"/>
  <cols>
    <col min="1" max="1" width="8.7109375" style="12" customWidth="1"/>
    <col min="2" max="2" width="22.140625" style="12" bestFit="1" customWidth="1"/>
    <col min="3" max="3" width="6.85546875" style="12" customWidth="1"/>
    <col min="4" max="6" width="7.42578125" style="12" customWidth="1"/>
    <col min="7" max="7" width="9.28515625" style="12" customWidth="1"/>
    <col min="8" max="8" width="7.140625" style="12" customWidth="1"/>
    <col min="9" max="9" width="9.5703125" style="12" customWidth="1"/>
    <col min="10" max="10" width="11.7109375" style="12" customWidth="1"/>
    <col min="11" max="11" width="9.5703125" style="12" customWidth="1"/>
    <col min="12" max="12" width="9.7109375" style="12" customWidth="1"/>
    <col min="13" max="13" width="12" style="12" customWidth="1"/>
    <col min="14" max="14" width="7.28515625" style="12" customWidth="1"/>
    <col min="15" max="15" width="9.140625" style="12"/>
    <col min="16" max="16" width="6.85546875" style="12" bestFit="1" customWidth="1"/>
    <col min="17" max="17" width="7.28515625" style="12" bestFit="1" customWidth="1"/>
    <col min="18" max="18" width="6.140625" style="12" bestFit="1" customWidth="1"/>
    <col min="19" max="19" width="7.28515625" style="12" bestFit="1" customWidth="1"/>
    <col min="20" max="20" width="6.5703125" style="12" customWidth="1"/>
    <col min="21" max="21" width="6.28515625" style="12" bestFit="1" customWidth="1"/>
    <col min="22" max="16384" width="9.140625" style="12"/>
  </cols>
  <sheetData>
    <row r="1" spans="1:21" ht="18.75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1" ht="18.75" x14ac:dyDescent="0.3">
      <c r="A2" s="22" t="s">
        <v>161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1" ht="18.75" x14ac:dyDescent="0.3">
      <c r="A3" s="15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21" ht="19.5" thickBot="1" x14ac:dyDescent="0.35">
      <c r="A4" s="2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1" s="44" customFormat="1" ht="9" customHeight="1" x14ac:dyDescent="0.25">
      <c r="A5" s="172" t="s">
        <v>13</v>
      </c>
      <c r="B5" s="170" t="s">
        <v>12</v>
      </c>
      <c r="C5" s="170" t="s">
        <v>95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91"/>
    </row>
    <row r="6" spans="1:21" s="44" customFormat="1" ht="26.25" customHeight="1" x14ac:dyDescent="0.25">
      <c r="A6" s="173"/>
      <c r="B6" s="171"/>
      <c r="C6" s="171" t="s">
        <v>99</v>
      </c>
      <c r="D6" s="171"/>
      <c r="E6" s="171"/>
      <c r="F6" s="171"/>
      <c r="G6" s="171"/>
      <c r="H6" s="171"/>
      <c r="I6" s="171"/>
      <c r="J6" s="171" t="s">
        <v>100</v>
      </c>
      <c r="K6" s="171"/>
      <c r="L6" s="171" t="s">
        <v>101</v>
      </c>
      <c r="M6" s="171"/>
      <c r="N6" s="175"/>
    </row>
    <row r="7" spans="1:21" s="41" customFormat="1" ht="158.25" customHeight="1" x14ac:dyDescent="0.2">
      <c r="A7" s="173"/>
      <c r="B7" s="171"/>
      <c r="C7" s="55" t="s">
        <v>51</v>
      </c>
      <c r="D7" s="55" t="s">
        <v>52</v>
      </c>
      <c r="E7" s="55" t="s">
        <v>53</v>
      </c>
      <c r="F7" s="55" t="s">
        <v>54</v>
      </c>
      <c r="G7" s="55" t="s">
        <v>55</v>
      </c>
      <c r="H7" s="55" t="s">
        <v>56</v>
      </c>
      <c r="I7" s="55" t="s">
        <v>57</v>
      </c>
      <c r="J7" s="55" t="s">
        <v>58</v>
      </c>
      <c r="K7" s="55" t="s">
        <v>59</v>
      </c>
      <c r="L7" s="55" t="s">
        <v>60</v>
      </c>
      <c r="M7" s="55" t="s">
        <v>61</v>
      </c>
      <c r="N7" s="54" t="s">
        <v>62</v>
      </c>
      <c r="O7" s="69" t="s">
        <v>107</v>
      </c>
      <c r="P7" s="167" t="s">
        <v>108</v>
      </c>
      <c r="Q7" s="167"/>
      <c r="R7" s="167"/>
      <c r="S7" s="167"/>
      <c r="T7" s="167"/>
      <c r="U7" s="167"/>
    </row>
    <row r="8" spans="1:21" s="44" customFormat="1" ht="25.5" customHeight="1" x14ac:dyDescent="0.25">
      <c r="A8" s="42"/>
      <c r="B8" s="43"/>
      <c r="C8" s="36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6" t="s">
        <v>2</v>
      </c>
      <c r="J8" s="36" t="s">
        <v>2</v>
      </c>
      <c r="K8" s="36" t="s">
        <v>2</v>
      </c>
      <c r="L8" s="36" t="s">
        <v>2</v>
      </c>
      <c r="M8" s="36" t="s">
        <v>2</v>
      </c>
      <c r="N8" s="37" t="s">
        <v>2</v>
      </c>
      <c r="O8" s="69">
        <f>COUNTIF($C$8:N8,$C8)</f>
        <v>12</v>
      </c>
      <c r="P8" s="64">
        <v>3</v>
      </c>
      <c r="Q8" s="64" t="s">
        <v>112</v>
      </c>
      <c r="R8" s="64">
        <v>2</v>
      </c>
      <c r="S8" s="64" t="s">
        <v>112</v>
      </c>
      <c r="T8" s="64">
        <v>1</v>
      </c>
      <c r="U8" s="64" t="s">
        <v>112</v>
      </c>
    </row>
    <row r="9" spans="1:21" s="44" customFormat="1" ht="12.75" thickBot="1" x14ac:dyDescent="0.3">
      <c r="A9" s="45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7">
        <v>14</v>
      </c>
      <c r="O9" s="70"/>
    </row>
    <row r="10" spans="1:21" s="13" customFormat="1" x14ac:dyDescent="0.25">
      <c r="A10" s="7">
        <v>1</v>
      </c>
      <c r="B10" s="52" t="str">
        <f>+'1-Промеж_рез'!B16</f>
        <v>Белибоу Ваня</v>
      </c>
      <c r="C10" s="8">
        <v>2</v>
      </c>
      <c r="D10" s="8">
        <v>2</v>
      </c>
      <c r="E10" s="8">
        <v>2</v>
      </c>
      <c r="F10" s="8">
        <v>3</v>
      </c>
      <c r="G10" s="8">
        <v>3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34">
        <v>2</v>
      </c>
      <c r="N10" s="33">
        <v>2</v>
      </c>
      <c r="O10" s="73">
        <f>SUM($C10:N10)</f>
        <v>26</v>
      </c>
      <c r="P10" s="66">
        <f>COUNTIF($C10:$N10,P$8)</f>
        <v>2</v>
      </c>
      <c r="Q10" s="77">
        <f>+P10/$O$8</f>
        <v>0.16666666666666666</v>
      </c>
      <c r="R10" s="66">
        <f>COUNTIF($C10:$N10,R$8)</f>
        <v>10</v>
      </c>
      <c r="S10" s="77">
        <f>+R10/$O$8</f>
        <v>0.83333333333333337</v>
      </c>
      <c r="T10" s="66">
        <f>COUNTIF($C10:$N10,T$8)</f>
        <v>0</v>
      </c>
      <c r="U10" s="77">
        <f>+T10/$O$8</f>
        <v>0</v>
      </c>
    </row>
    <row r="11" spans="1:21" s="13" customFormat="1" x14ac:dyDescent="0.25">
      <c r="A11" s="3">
        <f>+A10+1</f>
        <v>2</v>
      </c>
      <c r="B11" s="52" t="str">
        <f>+'1-Промеж_рез'!B17</f>
        <v>Бережных София</v>
      </c>
      <c r="C11" s="2">
        <v>2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2">
        <v>2</v>
      </c>
      <c r="L11" s="2">
        <v>3</v>
      </c>
      <c r="M11" s="27">
        <v>3</v>
      </c>
      <c r="N11" s="28">
        <v>3</v>
      </c>
      <c r="O11" s="73">
        <f>SUM($C11:N11)</f>
        <v>34</v>
      </c>
      <c r="P11" s="66">
        <f t="shared" ref="P11:P32" si="0">COUNTIF($C11:$N11,P$8)</f>
        <v>10</v>
      </c>
      <c r="Q11" s="77">
        <f>+P11/$O$8</f>
        <v>0.83333333333333337</v>
      </c>
      <c r="R11" s="66">
        <f t="shared" ref="R11:R32" si="1">COUNTIF($C11:$N11,R$8)</f>
        <v>2</v>
      </c>
      <c r="S11" s="77">
        <f t="shared" ref="S11:S32" si="2">+R11/$O$8</f>
        <v>0.16666666666666666</v>
      </c>
      <c r="T11" s="66">
        <f t="shared" ref="T11:T32" si="3">COUNTIF($C11:$N11,T$8)</f>
        <v>0</v>
      </c>
      <c r="U11" s="77">
        <f t="shared" ref="U11:U32" si="4">+T11/$O$8</f>
        <v>0</v>
      </c>
    </row>
    <row r="12" spans="1:21" s="13" customFormat="1" x14ac:dyDescent="0.25">
      <c r="A12" s="3">
        <v>3</v>
      </c>
      <c r="B12" s="52" t="str">
        <f>+'1-Промеж_рез'!B19</f>
        <v>Васильева Милослава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7">
        <v>3</v>
      </c>
      <c r="N12" s="28">
        <v>3</v>
      </c>
      <c r="O12" s="73">
        <f>SUM($C12:N12)</f>
        <v>36</v>
      </c>
      <c r="P12" s="66">
        <f t="shared" si="0"/>
        <v>12</v>
      </c>
      <c r="Q12" s="77">
        <f t="shared" ref="Q12:Q32" si="5">+P12/$O$8</f>
        <v>1</v>
      </c>
      <c r="R12" s="66">
        <f t="shared" si="1"/>
        <v>0</v>
      </c>
      <c r="S12" s="77">
        <f t="shared" si="2"/>
        <v>0</v>
      </c>
      <c r="T12" s="66">
        <f t="shared" si="3"/>
        <v>0</v>
      </c>
      <c r="U12" s="77">
        <f t="shared" si="4"/>
        <v>0</v>
      </c>
    </row>
    <row r="13" spans="1:21" s="13" customFormat="1" x14ac:dyDescent="0.25">
      <c r="A13" s="3">
        <f t="shared" ref="A13:A27" si="6">+A12+1</f>
        <v>4</v>
      </c>
      <c r="B13" s="52" t="str">
        <f>+'1-Промеж_рез'!B20</f>
        <v>Васильчук Софья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3</v>
      </c>
      <c r="L13" s="2">
        <v>3</v>
      </c>
      <c r="M13" s="27">
        <v>3</v>
      </c>
      <c r="N13" s="28">
        <v>3</v>
      </c>
      <c r="O13" s="73">
        <f>SUM($C13:N13)</f>
        <v>36</v>
      </c>
      <c r="P13" s="66">
        <f t="shared" si="0"/>
        <v>12</v>
      </c>
      <c r="Q13" s="77">
        <f t="shared" si="5"/>
        <v>1</v>
      </c>
      <c r="R13" s="66">
        <f t="shared" si="1"/>
        <v>0</v>
      </c>
      <c r="S13" s="77">
        <f t="shared" si="2"/>
        <v>0</v>
      </c>
      <c r="T13" s="66">
        <f t="shared" si="3"/>
        <v>0</v>
      </c>
      <c r="U13" s="77">
        <f t="shared" si="4"/>
        <v>0</v>
      </c>
    </row>
    <row r="14" spans="1:21" s="13" customFormat="1" x14ac:dyDescent="0.25">
      <c r="A14" s="3">
        <f t="shared" si="6"/>
        <v>5</v>
      </c>
      <c r="B14" s="52" t="str">
        <f>+'1-Промеж_рез'!B21</f>
        <v>Елфимов Саша</v>
      </c>
      <c r="C14" s="2">
        <v>2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2</v>
      </c>
      <c r="J14" s="2">
        <v>3</v>
      </c>
      <c r="K14" s="2">
        <v>2</v>
      </c>
      <c r="L14" s="2">
        <v>3</v>
      </c>
      <c r="M14" s="27">
        <v>3</v>
      </c>
      <c r="N14" s="28">
        <v>3</v>
      </c>
      <c r="O14" s="73">
        <f>SUM($C14:N14)</f>
        <v>33</v>
      </c>
      <c r="P14" s="66">
        <f t="shared" si="0"/>
        <v>9</v>
      </c>
      <c r="Q14" s="77">
        <f t="shared" si="5"/>
        <v>0.75</v>
      </c>
      <c r="R14" s="66">
        <f t="shared" si="1"/>
        <v>3</v>
      </c>
      <c r="S14" s="77">
        <f t="shared" si="2"/>
        <v>0.25</v>
      </c>
      <c r="T14" s="66">
        <f t="shared" si="3"/>
        <v>0</v>
      </c>
      <c r="U14" s="77">
        <f t="shared" si="4"/>
        <v>0</v>
      </c>
    </row>
    <row r="15" spans="1:21" s="13" customFormat="1" x14ac:dyDescent="0.25">
      <c r="A15" s="3">
        <f t="shared" si="6"/>
        <v>6</v>
      </c>
      <c r="B15" s="52" t="str">
        <f>+'1-Промеж_рез'!B22</f>
        <v>Загретднова Вероника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3</v>
      </c>
      <c r="K15" s="2">
        <v>2</v>
      </c>
      <c r="L15" s="2">
        <v>3</v>
      </c>
      <c r="M15" s="27">
        <v>3</v>
      </c>
      <c r="N15" s="28">
        <v>3</v>
      </c>
      <c r="O15" s="73">
        <f>SUM($C15:N15)</f>
        <v>35</v>
      </c>
      <c r="P15" s="66">
        <f t="shared" si="0"/>
        <v>11</v>
      </c>
      <c r="Q15" s="77">
        <f t="shared" si="5"/>
        <v>0.91666666666666663</v>
      </c>
      <c r="R15" s="66">
        <f t="shared" si="1"/>
        <v>1</v>
      </c>
      <c r="S15" s="77">
        <f t="shared" si="2"/>
        <v>8.3333333333333329E-2</v>
      </c>
      <c r="T15" s="66">
        <f t="shared" si="3"/>
        <v>0</v>
      </c>
      <c r="U15" s="77">
        <f t="shared" si="4"/>
        <v>0</v>
      </c>
    </row>
    <row r="16" spans="1:21" s="13" customFormat="1" x14ac:dyDescent="0.25">
      <c r="A16" s="3">
        <f t="shared" si="6"/>
        <v>7</v>
      </c>
      <c r="B16" s="52" t="str">
        <f>+'1-Промеж_рез'!B23</f>
        <v>Ибрагимов Никита</v>
      </c>
      <c r="C16" s="2">
        <v>3</v>
      </c>
      <c r="D16" s="2">
        <v>3</v>
      </c>
      <c r="E16" s="2">
        <v>3</v>
      </c>
      <c r="F16" s="2">
        <v>3</v>
      </c>
      <c r="G16" s="2">
        <v>3</v>
      </c>
      <c r="H16" s="2">
        <v>3</v>
      </c>
      <c r="I16" s="2">
        <v>2</v>
      </c>
      <c r="J16" s="2">
        <v>3</v>
      </c>
      <c r="K16" s="2">
        <v>3</v>
      </c>
      <c r="L16" s="2">
        <v>3</v>
      </c>
      <c r="M16" s="27">
        <v>3</v>
      </c>
      <c r="N16" s="28">
        <v>3</v>
      </c>
      <c r="O16" s="73">
        <f>SUM($C16:N16)</f>
        <v>35</v>
      </c>
      <c r="P16" s="66">
        <f t="shared" si="0"/>
        <v>11</v>
      </c>
      <c r="Q16" s="77">
        <f t="shared" si="5"/>
        <v>0.91666666666666663</v>
      </c>
      <c r="R16" s="66">
        <f t="shared" si="1"/>
        <v>1</v>
      </c>
      <c r="S16" s="77">
        <f t="shared" si="2"/>
        <v>8.3333333333333329E-2</v>
      </c>
      <c r="T16" s="66">
        <f t="shared" si="3"/>
        <v>0</v>
      </c>
      <c r="U16" s="77">
        <f t="shared" si="4"/>
        <v>0</v>
      </c>
    </row>
    <row r="17" spans="1:21" s="13" customFormat="1" x14ac:dyDescent="0.25">
      <c r="A17" s="3">
        <v>8</v>
      </c>
      <c r="B17" s="52" t="str">
        <f>+'1-Промеж_рез'!B25</f>
        <v>Коваленко Архип</v>
      </c>
      <c r="C17" s="2"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22</v>
      </c>
      <c r="K17" s="2">
        <v>2</v>
      </c>
      <c r="L17" s="2">
        <v>3</v>
      </c>
      <c r="M17" s="27">
        <v>3</v>
      </c>
      <c r="N17" s="28">
        <v>3</v>
      </c>
      <c r="O17" s="73">
        <f>SUM($C17:N17)</f>
        <v>54</v>
      </c>
      <c r="P17" s="66">
        <f t="shared" si="0"/>
        <v>10</v>
      </c>
      <c r="Q17" s="77">
        <f t="shared" si="5"/>
        <v>0.83333333333333337</v>
      </c>
      <c r="R17" s="66">
        <f t="shared" si="1"/>
        <v>1</v>
      </c>
      <c r="S17" s="77">
        <f t="shared" si="2"/>
        <v>8.3333333333333329E-2</v>
      </c>
      <c r="T17" s="66">
        <f t="shared" si="3"/>
        <v>0</v>
      </c>
      <c r="U17" s="77">
        <f t="shared" si="4"/>
        <v>0</v>
      </c>
    </row>
    <row r="18" spans="1:21" s="13" customFormat="1" ht="30" x14ac:dyDescent="0.25">
      <c r="A18" s="3">
        <f t="shared" si="6"/>
        <v>9</v>
      </c>
      <c r="B18" s="52" t="str">
        <f>+'1-Промеж_рез'!B26</f>
        <v>Крашенинникова Василиса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22</v>
      </c>
      <c r="K18" s="2">
        <v>3</v>
      </c>
      <c r="L18" s="2">
        <v>3</v>
      </c>
      <c r="M18" s="27">
        <v>3</v>
      </c>
      <c r="N18" s="28">
        <v>3</v>
      </c>
      <c r="O18" s="73">
        <f>SUM($C18:N18)</f>
        <v>55</v>
      </c>
      <c r="P18" s="66">
        <f t="shared" si="0"/>
        <v>11</v>
      </c>
      <c r="Q18" s="77">
        <f t="shared" si="5"/>
        <v>0.91666666666666663</v>
      </c>
      <c r="R18" s="66">
        <f t="shared" si="1"/>
        <v>0</v>
      </c>
      <c r="S18" s="77">
        <f t="shared" si="2"/>
        <v>0</v>
      </c>
      <c r="T18" s="66">
        <f t="shared" si="3"/>
        <v>0</v>
      </c>
      <c r="U18" s="77">
        <f t="shared" si="4"/>
        <v>0</v>
      </c>
    </row>
    <row r="19" spans="1:21" s="13" customFormat="1" x14ac:dyDescent="0.25">
      <c r="A19" s="3">
        <f t="shared" si="6"/>
        <v>10</v>
      </c>
      <c r="B19" s="52" t="str">
        <f>+'1-Промеж_рез'!B27</f>
        <v>Лаптева Дарина</v>
      </c>
      <c r="C19" s="2">
        <v>3</v>
      </c>
      <c r="D19" s="2">
        <v>3</v>
      </c>
      <c r="E19" s="2">
        <v>3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27">
        <v>3</v>
      </c>
      <c r="N19" s="28">
        <v>3</v>
      </c>
      <c r="O19" s="73">
        <f>SUM($C19:N19)</f>
        <v>36</v>
      </c>
      <c r="P19" s="66">
        <f t="shared" si="0"/>
        <v>12</v>
      </c>
      <c r="Q19" s="77">
        <f t="shared" si="5"/>
        <v>1</v>
      </c>
      <c r="R19" s="66">
        <f t="shared" si="1"/>
        <v>0</v>
      </c>
      <c r="S19" s="77">
        <f t="shared" si="2"/>
        <v>0</v>
      </c>
      <c r="T19" s="66">
        <f t="shared" si="3"/>
        <v>0</v>
      </c>
      <c r="U19" s="77">
        <f t="shared" si="4"/>
        <v>0</v>
      </c>
    </row>
    <row r="20" spans="1:21" s="13" customFormat="1" x14ac:dyDescent="0.25">
      <c r="A20" s="3">
        <f t="shared" si="6"/>
        <v>11</v>
      </c>
      <c r="B20" s="52" t="str">
        <f>+'1-Промеж_рез'!B28</f>
        <v>Лобанов Миша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27">
        <v>3</v>
      </c>
      <c r="N20" s="28">
        <v>3</v>
      </c>
      <c r="O20" s="73">
        <f>SUM($C20:N20)</f>
        <v>36</v>
      </c>
      <c r="P20" s="66">
        <f t="shared" si="0"/>
        <v>12</v>
      </c>
      <c r="Q20" s="77">
        <f t="shared" si="5"/>
        <v>1</v>
      </c>
      <c r="R20" s="66">
        <f t="shared" si="1"/>
        <v>0</v>
      </c>
      <c r="S20" s="77">
        <f t="shared" si="2"/>
        <v>0</v>
      </c>
      <c r="T20" s="66">
        <f t="shared" si="3"/>
        <v>0</v>
      </c>
      <c r="U20" s="77">
        <f t="shared" si="4"/>
        <v>0</v>
      </c>
    </row>
    <row r="21" spans="1:21" s="13" customFormat="1" x14ac:dyDescent="0.25">
      <c r="A21" s="3">
        <f t="shared" si="6"/>
        <v>12</v>
      </c>
      <c r="B21" s="52" t="str">
        <f>+'1-Промеж_рез'!B29</f>
        <v>Марковский Марк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2</v>
      </c>
      <c r="J21" s="2">
        <v>3</v>
      </c>
      <c r="K21" s="2">
        <v>3</v>
      </c>
      <c r="L21" s="2">
        <v>3</v>
      </c>
      <c r="M21" s="27">
        <v>3</v>
      </c>
      <c r="N21" s="28">
        <v>3</v>
      </c>
      <c r="O21" s="73">
        <f>SUM($C21:N21)</f>
        <v>35</v>
      </c>
      <c r="P21" s="66">
        <f t="shared" si="0"/>
        <v>11</v>
      </c>
      <c r="Q21" s="77">
        <f t="shared" si="5"/>
        <v>0.91666666666666663</v>
      </c>
      <c r="R21" s="66">
        <f t="shared" si="1"/>
        <v>1</v>
      </c>
      <c r="S21" s="77">
        <f t="shared" si="2"/>
        <v>8.3333333333333329E-2</v>
      </c>
      <c r="T21" s="66">
        <f t="shared" si="3"/>
        <v>0</v>
      </c>
      <c r="U21" s="77">
        <f t="shared" si="4"/>
        <v>0</v>
      </c>
    </row>
    <row r="22" spans="1:21" s="13" customFormat="1" x14ac:dyDescent="0.25">
      <c r="A22" s="3">
        <f t="shared" si="6"/>
        <v>13</v>
      </c>
      <c r="B22" s="52" t="str">
        <f>+'1-Промеж_рез'!B30</f>
        <v>Мурзиков Арсений</v>
      </c>
      <c r="C22" s="2">
        <v>2</v>
      </c>
      <c r="D22" s="2">
        <v>2</v>
      </c>
      <c r="E22" s="2">
        <v>2</v>
      </c>
      <c r="F22" s="2">
        <v>3</v>
      </c>
      <c r="G22" s="2">
        <v>2</v>
      </c>
      <c r="H22" s="2">
        <v>3</v>
      </c>
      <c r="I22" s="2">
        <v>3</v>
      </c>
      <c r="J22" s="2">
        <v>3</v>
      </c>
      <c r="K22" s="2">
        <v>2</v>
      </c>
      <c r="L22" s="2">
        <v>2</v>
      </c>
      <c r="M22" s="27">
        <v>3</v>
      </c>
      <c r="N22" s="28">
        <v>2</v>
      </c>
      <c r="O22" s="73">
        <f>SUM($C22:N22)</f>
        <v>29</v>
      </c>
      <c r="P22" s="66">
        <f t="shared" si="0"/>
        <v>5</v>
      </c>
      <c r="Q22" s="77">
        <f t="shared" si="5"/>
        <v>0.41666666666666669</v>
      </c>
      <c r="R22" s="66">
        <f t="shared" si="1"/>
        <v>7</v>
      </c>
      <c r="S22" s="77">
        <f t="shared" si="2"/>
        <v>0.58333333333333337</v>
      </c>
      <c r="T22" s="66">
        <f t="shared" si="3"/>
        <v>0</v>
      </c>
      <c r="U22" s="77">
        <f t="shared" si="4"/>
        <v>0</v>
      </c>
    </row>
    <row r="23" spans="1:21" s="13" customFormat="1" x14ac:dyDescent="0.25">
      <c r="A23" s="3">
        <f t="shared" si="6"/>
        <v>14</v>
      </c>
      <c r="B23" s="52" t="str">
        <f>+'1-Промеж_рез'!B31</f>
        <v>Николина Арина</v>
      </c>
      <c r="C23" s="2">
        <v>3</v>
      </c>
      <c r="D23" s="2">
        <v>3</v>
      </c>
      <c r="E23" s="2">
        <v>3</v>
      </c>
      <c r="F23" s="2">
        <v>2</v>
      </c>
      <c r="G23" s="2">
        <v>3</v>
      </c>
      <c r="H23" s="2">
        <v>2</v>
      </c>
      <c r="I23" s="2">
        <v>3</v>
      </c>
      <c r="J23" s="2">
        <v>3</v>
      </c>
      <c r="K23" s="2">
        <v>3</v>
      </c>
      <c r="L23" s="2">
        <v>3</v>
      </c>
      <c r="M23" s="27">
        <v>3</v>
      </c>
      <c r="N23" s="28">
        <v>3</v>
      </c>
      <c r="O23" s="73">
        <f>SUM($C23:N23)</f>
        <v>34</v>
      </c>
      <c r="P23" s="66">
        <f t="shared" si="0"/>
        <v>10</v>
      </c>
      <c r="Q23" s="77">
        <f t="shared" si="5"/>
        <v>0.83333333333333337</v>
      </c>
      <c r="R23" s="66">
        <f t="shared" si="1"/>
        <v>2</v>
      </c>
      <c r="S23" s="77">
        <f t="shared" si="2"/>
        <v>0.16666666666666666</v>
      </c>
      <c r="T23" s="66">
        <f t="shared" si="3"/>
        <v>0</v>
      </c>
      <c r="U23" s="77">
        <f t="shared" si="4"/>
        <v>0</v>
      </c>
    </row>
    <row r="24" spans="1:21" s="13" customFormat="1" x14ac:dyDescent="0.25">
      <c r="A24" s="3">
        <f t="shared" si="6"/>
        <v>15</v>
      </c>
      <c r="B24" s="52" t="str">
        <f>+'1-Промеж_рез'!B32</f>
        <v>Новосёлова Каролина</v>
      </c>
      <c r="C24" s="2">
        <v>3</v>
      </c>
      <c r="D24" s="2">
        <v>2</v>
      </c>
      <c r="E24" s="2">
        <v>2</v>
      </c>
      <c r="F24" s="2">
        <v>3</v>
      </c>
      <c r="G24" s="2">
        <v>2</v>
      </c>
      <c r="H24" s="2">
        <v>3</v>
      </c>
      <c r="I24" s="2">
        <v>3</v>
      </c>
      <c r="J24" s="2">
        <v>3</v>
      </c>
      <c r="K24" s="2">
        <v>3</v>
      </c>
      <c r="L24" s="2">
        <v>3</v>
      </c>
      <c r="M24" s="27">
        <v>3</v>
      </c>
      <c r="N24" s="28">
        <v>3</v>
      </c>
      <c r="O24" s="73">
        <f>SUM($C24:N24)</f>
        <v>33</v>
      </c>
      <c r="P24" s="66">
        <f t="shared" si="0"/>
        <v>9</v>
      </c>
      <c r="Q24" s="77">
        <f t="shared" si="5"/>
        <v>0.75</v>
      </c>
      <c r="R24" s="66">
        <f t="shared" si="1"/>
        <v>3</v>
      </c>
      <c r="S24" s="77">
        <f t="shared" si="2"/>
        <v>0.25</v>
      </c>
      <c r="T24" s="66">
        <f t="shared" si="3"/>
        <v>0</v>
      </c>
      <c r="U24" s="77">
        <f t="shared" si="4"/>
        <v>0</v>
      </c>
    </row>
    <row r="25" spans="1:21" s="13" customFormat="1" x14ac:dyDescent="0.25">
      <c r="A25" s="3">
        <v>16</v>
      </c>
      <c r="B25" s="52" t="str">
        <f>+'1-Промеж_рез'!B34</f>
        <v>Пыжова Настя</v>
      </c>
      <c r="C25" s="2">
        <v>3</v>
      </c>
      <c r="D25" s="2">
        <v>3</v>
      </c>
      <c r="E25" s="2">
        <v>3</v>
      </c>
      <c r="F25" s="2">
        <v>2</v>
      </c>
      <c r="G25" s="2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7">
        <v>2</v>
      </c>
      <c r="N25" s="28">
        <v>2</v>
      </c>
      <c r="O25" s="73">
        <f>SUM($C25:N25)</f>
        <v>33</v>
      </c>
      <c r="P25" s="66">
        <f t="shared" si="0"/>
        <v>9</v>
      </c>
      <c r="Q25" s="77">
        <f t="shared" si="5"/>
        <v>0.75</v>
      </c>
      <c r="R25" s="66">
        <f t="shared" si="1"/>
        <v>3</v>
      </c>
      <c r="S25" s="77">
        <f t="shared" si="2"/>
        <v>0.25</v>
      </c>
      <c r="T25" s="66">
        <f t="shared" si="3"/>
        <v>0</v>
      </c>
      <c r="U25" s="77">
        <f t="shared" si="4"/>
        <v>0</v>
      </c>
    </row>
    <row r="26" spans="1:21" s="13" customFormat="1" x14ac:dyDescent="0.25">
      <c r="A26" s="3">
        <f t="shared" si="6"/>
        <v>17</v>
      </c>
      <c r="B26" s="52" t="str">
        <f>+'1-Промеж_рез'!B35</f>
        <v>Семёнов Костя</v>
      </c>
      <c r="C26" s="2">
        <v>3</v>
      </c>
      <c r="D26" s="2">
        <v>3</v>
      </c>
      <c r="E26" s="2">
        <v>3</v>
      </c>
      <c r="F26" s="2">
        <v>3</v>
      </c>
      <c r="G26" s="2">
        <v>3</v>
      </c>
      <c r="H26" s="2">
        <v>2</v>
      </c>
      <c r="I26" s="2">
        <v>3</v>
      </c>
      <c r="J26" s="2">
        <v>3</v>
      </c>
      <c r="K26" s="2">
        <v>3</v>
      </c>
      <c r="L26" s="2">
        <v>2</v>
      </c>
      <c r="M26" s="27">
        <v>3</v>
      </c>
      <c r="N26" s="28">
        <v>3</v>
      </c>
      <c r="O26" s="73">
        <f>SUM($C26:N26)</f>
        <v>34</v>
      </c>
      <c r="P26" s="66">
        <f t="shared" si="0"/>
        <v>10</v>
      </c>
      <c r="Q26" s="77">
        <f t="shared" si="5"/>
        <v>0.83333333333333337</v>
      </c>
      <c r="R26" s="66">
        <f t="shared" si="1"/>
        <v>2</v>
      </c>
      <c r="S26" s="77">
        <f t="shared" si="2"/>
        <v>0.16666666666666666</v>
      </c>
      <c r="T26" s="66">
        <f t="shared" si="3"/>
        <v>0</v>
      </c>
      <c r="U26" s="77">
        <f t="shared" si="4"/>
        <v>0</v>
      </c>
    </row>
    <row r="27" spans="1:21" s="13" customFormat="1" x14ac:dyDescent="0.25">
      <c r="A27" s="3">
        <f t="shared" si="6"/>
        <v>18</v>
      </c>
      <c r="B27" s="52" t="str">
        <f>+'1-Промеж_рез'!B36</f>
        <v>Скрябина Ксения</v>
      </c>
      <c r="C27" s="2">
        <v>3</v>
      </c>
      <c r="D27" s="2">
        <v>2</v>
      </c>
      <c r="E27" s="2">
        <v>3</v>
      </c>
      <c r="F27" s="2">
        <v>3</v>
      </c>
      <c r="G27" s="2">
        <v>2</v>
      </c>
      <c r="H27" s="2">
        <v>2</v>
      </c>
      <c r="I27" s="2">
        <v>3</v>
      </c>
      <c r="J27" s="2">
        <v>3</v>
      </c>
      <c r="K27" s="2">
        <v>3</v>
      </c>
      <c r="L27" s="2">
        <v>3</v>
      </c>
      <c r="M27" s="27">
        <v>3</v>
      </c>
      <c r="N27" s="28">
        <v>3</v>
      </c>
      <c r="O27" s="73">
        <f>SUM($C27:N27)</f>
        <v>33</v>
      </c>
      <c r="P27" s="66">
        <f t="shared" si="0"/>
        <v>9</v>
      </c>
      <c r="Q27" s="77">
        <f t="shared" si="5"/>
        <v>0.75</v>
      </c>
      <c r="R27" s="66">
        <f t="shared" si="1"/>
        <v>3</v>
      </c>
      <c r="S27" s="77">
        <f t="shared" si="2"/>
        <v>0.25</v>
      </c>
      <c r="T27" s="66">
        <f t="shared" si="3"/>
        <v>0</v>
      </c>
      <c r="U27" s="77">
        <f t="shared" si="4"/>
        <v>0</v>
      </c>
    </row>
    <row r="28" spans="1:21" s="13" customFormat="1" x14ac:dyDescent="0.25">
      <c r="A28" s="3">
        <v>19</v>
      </c>
      <c r="B28" s="52" t="str">
        <f>+'1-Промеж_рез'!B38</f>
        <v>Третьякова Арина</v>
      </c>
      <c r="C28" s="2">
        <v>3</v>
      </c>
      <c r="D28" s="2">
        <v>3</v>
      </c>
      <c r="E28" s="2">
        <v>3</v>
      </c>
      <c r="F28" s="2">
        <v>3</v>
      </c>
      <c r="G28" s="2">
        <v>2</v>
      </c>
      <c r="H28" s="2">
        <v>3</v>
      </c>
      <c r="I28" s="2">
        <v>3</v>
      </c>
      <c r="J28" s="2">
        <v>3</v>
      </c>
      <c r="K28" s="2">
        <v>3</v>
      </c>
      <c r="L28" s="2">
        <v>3</v>
      </c>
      <c r="M28" s="27">
        <v>2</v>
      </c>
      <c r="N28" s="28">
        <v>3</v>
      </c>
      <c r="O28" s="73">
        <f>SUM($C28:N28)</f>
        <v>34</v>
      </c>
      <c r="P28" s="66">
        <f t="shared" si="0"/>
        <v>10</v>
      </c>
      <c r="Q28" s="77">
        <f t="shared" si="5"/>
        <v>0.83333333333333337</v>
      </c>
      <c r="R28" s="66">
        <f t="shared" si="1"/>
        <v>2</v>
      </c>
      <c r="S28" s="77">
        <f t="shared" si="2"/>
        <v>0.16666666666666666</v>
      </c>
      <c r="T28" s="66">
        <f t="shared" si="3"/>
        <v>0</v>
      </c>
      <c r="U28" s="77">
        <f t="shared" si="4"/>
        <v>0</v>
      </c>
    </row>
    <row r="29" spans="1:21" s="13" customFormat="1" x14ac:dyDescent="0.25">
      <c r="A29" s="150">
        <v>20</v>
      </c>
      <c r="B29" s="154" t="s">
        <v>146</v>
      </c>
      <c r="C29" s="151">
        <v>3</v>
      </c>
      <c r="D29" s="151">
        <v>3</v>
      </c>
      <c r="E29" s="151">
        <v>3</v>
      </c>
      <c r="F29" s="151">
        <v>3</v>
      </c>
      <c r="G29" s="151">
        <v>3</v>
      </c>
      <c r="H29" s="151">
        <v>2</v>
      </c>
      <c r="I29" s="151">
        <v>3</v>
      </c>
      <c r="J29" s="151">
        <v>3</v>
      </c>
      <c r="K29" s="151">
        <v>3</v>
      </c>
      <c r="L29" s="151">
        <v>3</v>
      </c>
      <c r="M29" s="158">
        <v>3</v>
      </c>
      <c r="N29" s="157">
        <v>3</v>
      </c>
      <c r="O29" s="73">
        <f>SUM($C29:N29)</f>
        <v>35</v>
      </c>
      <c r="P29" s="66">
        <f t="shared" si="0"/>
        <v>11</v>
      </c>
      <c r="Q29" s="77">
        <f t="shared" si="5"/>
        <v>0.91666666666666663</v>
      </c>
      <c r="R29" s="66">
        <f t="shared" si="1"/>
        <v>1</v>
      </c>
      <c r="S29" s="77">
        <f t="shared" si="2"/>
        <v>8.3333333333333329E-2</v>
      </c>
      <c r="T29" s="66">
        <f t="shared" si="3"/>
        <v>0</v>
      </c>
      <c r="U29" s="77">
        <f t="shared" si="4"/>
        <v>0</v>
      </c>
    </row>
    <row r="30" spans="1:21" s="13" customFormat="1" x14ac:dyDescent="0.25">
      <c r="A30" s="150">
        <v>21</v>
      </c>
      <c r="B30" s="154" t="s">
        <v>147</v>
      </c>
      <c r="C30" s="151">
        <v>3</v>
      </c>
      <c r="D30" s="151">
        <v>3</v>
      </c>
      <c r="E30" s="151">
        <v>3</v>
      </c>
      <c r="F30" s="151">
        <v>3</v>
      </c>
      <c r="G30" s="151">
        <v>3</v>
      </c>
      <c r="H30" s="151">
        <v>3</v>
      </c>
      <c r="I30" s="151">
        <v>3</v>
      </c>
      <c r="J30" s="151">
        <v>3</v>
      </c>
      <c r="K30" s="151">
        <v>3</v>
      </c>
      <c r="L30" s="151">
        <v>3</v>
      </c>
      <c r="M30" s="158">
        <v>3</v>
      </c>
      <c r="N30" s="157">
        <v>3</v>
      </c>
      <c r="O30" s="73">
        <f>SUM($C30:N30)</f>
        <v>36</v>
      </c>
      <c r="P30" s="66">
        <f t="shared" si="0"/>
        <v>12</v>
      </c>
      <c r="Q30" s="77">
        <f t="shared" si="5"/>
        <v>1</v>
      </c>
      <c r="R30" s="66">
        <f t="shared" si="1"/>
        <v>0</v>
      </c>
      <c r="S30" s="77">
        <f t="shared" si="2"/>
        <v>0</v>
      </c>
      <c r="T30" s="66">
        <f t="shared" si="3"/>
        <v>0</v>
      </c>
      <c r="U30" s="77">
        <f t="shared" si="4"/>
        <v>0</v>
      </c>
    </row>
    <row r="31" spans="1:21" s="13" customFormat="1" x14ac:dyDescent="0.25">
      <c r="A31" s="150">
        <v>22</v>
      </c>
      <c r="B31" s="154" t="s">
        <v>152</v>
      </c>
      <c r="C31" s="151">
        <v>3</v>
      </c>
      <c r="D31" s="151">
        <v>3</v>
      </c>
      <c r="E31" s="151">
        <v>3</v>
      </c>
      <c r="F31" s="151">
        <v>3</v>
      </c>
      <c r="G31" s="151">
        <v>3</v>
      </c>
      <c r="H31" s="151">
        <v>3</v>
      </c>
      <c r="I31" s="151">
        <v>3</v>
      </c>
      <c r="J31" s="151">
        <v>3</v>
      </c>
      <c r="K31" s="151">
        <v>3</v>
      </c>
      <c r="L31" s="151">
        <v>3</v>
      </c>
      <c r="M31" s="158">
        <v>3</v>
      </c>
      <c r="N31" s="157">
        <v>3</v>
      </c>
      <c r="O31" s="73">
        <f>SUM($C31:N31)</f>
        <v>36</v>
      </c>
      <c r="P31" s="66">
        <f t="shared" si="0"/>
        <v>12</v>
      </c>
      <c r="Q31" s="77">
        <f t="shared" si="5"/>
        <v>1</v>
      </c>
      <c r="R31" s="66">
        <f t="shared" si="1"/>
        <v>0</v>
      </c>
      <c r="S31" s="77">
        <f t="shared" si="2"/>
        <v>0</v>
      </c>
      <c r="T31" s="66">
        <f t="shared" si="3"/>
        <v>0</v>
      </c>
      <c r="U31" s="77">
        <f t="shared" si="4"/>
        <v>0</v>
      </c>
    </row>
    <row r="32" spans="1:21" s="13" customFormat="1" ht="15.75" thickBot="1" x14ac:dyDescent="0.3">
      <c r="A32" s="11">
        <v>23</v>
      </c>
      <c r="B32" s="53" t="str">
        <f>+'1-Промеж_рез'!B43</f>
        <v>Якимова Валерия</v>
      </c>
      <c r="C32" s="5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5">
        <v>3</v>
      </c>
      <c r="L32" s="5">
        <v>3</v>
      </c>
      <c r="M32" s="35">
        <v>3</v>
      </c>
      <c r="N32" s="29">
        <v>3</v>
      </c>
      <c r="O32" s="73">
        <f>SUM($C32:N32)</f>
        <v>36</v>
      </c>
      <c r="P32" s="66">
        <f t="shared" si="0"/>
        <v>12</v>
      </c>
      <c r="Q32" s="77">
        <f t="shared" si="5"/>
        <v>1</v>
      </c>
      <c r="R32" s="66">
        <f t="shared" si="1"/>
        <v>0</v>
      </c>
      <c r="S32" s="77">
        <f t="shared" si="2"/>
        <v>0</v>
      </c>
      <c r="T32" s="66">
        <f t="shared" si="3"/>
        <v>0</v>
      </c>
      <c r="U32" s="77">
        <f t="shared" si="4"/>
        <v>0</v>
      </c>
    </row>
    <row r="33" spans="1:33" x14ac:dyDescent="0.25">
      <c r="A33" s="1"/>
      <c r="B33" s="71" t="s">
        <v>109</v>
      </c>
      <c r="C33" s="71">
        <f t="shared" ref="C33:O33" si="7">SUM(C10:C32)</f>
        <v>65</v>
      </c>
      <c r="D33" s="71">
        <f t="shared" si="7"/>
        <v>65</v>
      </c>
      <c r="E33" s="71">
        <f t="shared" si="7"/>
        <v>66</v>
      </c>
      <c r="F33" s="71">
        <f t="shared" si="7"/>
        <v>67</v>
      </c>
      <c r="G33" s="71">
        <f t="shared" si="7"/>
        <v>65</v>
      </c>
      <c r="H33" s="71">
        <f t="shared" si="7"/>
        <v>64</v>
      </c>
      <c r="I33" s="71">
        <f t="shared" si="7"/>
        <v>65</v>
      </c>
      <c r="J33" s="71">
        <f t="shared" si="7"/>
        <v>106</v>
      </c>
      <c r="K33" s="71">
        <f t="shared" si="7"/>
        <v>63</v>
      </c>
      <c r="L33" s="71">
        <f t="shared" si="7"/>
        <v>66</v>
      </c>
      <c r="M33" s="71">
        <f t="shared" si="7"/>
        <v>66</v>
      </c>
      <c r="N33" s="71">
        <f t="shared" si="7"/>
        <v>66</v>
      </c>
      <c r="O33" s="79">
        <f t="shared" si="7"/>
        <v>824</v>
      </c>
      <c r="P33" s="80">
        <f>SUM(P10:P32)*P8</f>
        <v>696</v>
      </c>
      <c r="Q33" s="81">
        <f>+P33/$O$33</f>
        <v>0.84466019417475724</v>
      </c>
      <c r="R33" s="80">
        <f>SUM(R10:R32)*R8</f>
        <v>84</v>
      </c>
      <c r="S33" s="81">
        <f>+R33/$O$33</f>
        <v>0.10194174757281553</v>
      </c>
      <c r="T33" s="80">
        <f>SUM(T10:T32)*T8</f>
        <v>0</v>
      </c>
      <c r="U33" s="81">
        <f>+T33/$O$33</f>
        <v>0</v>
      </c>
      <c r="V33" s="13"/>
      <c r="W33" s="13"/>
      <c r="X33" s="13"/>
      <c r="Y33" s="13"/>
      <c r="Z33" s="13"/>
      <c r="AA33" s="13"/>
      <c r="AD33" s="78" t="e">
        <f>+AC33/$X$33</f>
        <v>#DIV/0!</v>
      </c>
      <c r="AE33" s="71"/>
      <c r="AF33" s="71"/>
      <c r="AG33" s="71"/>
    </row>
    <row r="34" spans="1:33" ht="16.5" x14ac:dyDescent="0.35">
      <c r="A34" s="1"/>
      <c r="B34" s="64">
        <v>3</v>
      </c>
      <c r="C34" s="72">
        <f t="shared" ref="C34:N36" si="8">COUNTIF(C$10:C$32,$B34)</f>
        <v>19</v>
      </c>
      <c r="D34" s="72">
        <f t="shared" si="8"/>
        <v>19</v>
      </c>
      <c r="E34" s="72">
        <f t="shared" si="8"/>
        <v>20</v>
      </c>
      <c r="F34" s="72">
        <f t="shared" si="8"/>
        <v>21</v>
      </c>
      <c r="G34" s="72">
        <f t="shared" si="8"/>
        <v>19</v>
      </c>
      <c r="H34" s="72">
        <f t="shared" si="8"/>
        <v>18</v>
      </c>
      <c r="I34" s="72">
        <f t="shared" si="8"/>
        <v>19</v>
      </c>
      <c r="J34" s="72">
        <f t="shared" si="8"/>
        <v>20</v>
      </c>
      <c r="K34" s="72">
        <f t="shared" si="8"/>
        <v>17</v>
      </c>
      <c r="L34" s="72">
        <f t="shared" si="8"/>
        <v>20</v>
      </c>
      <c r="M34" s="72">
        <f t="shared" si="8"/>
        <v>20</v>
      </c>
      <c r="N34" s="72">
        <f t="shared" si="8"/>
        <v>20</v>
      </c>
      <c r="O34" s="75">
        <f>+O33/$A$32/O8</f>
        <v>2.985507246376812</v>
      </c>
      <c r="U34" s="71"/>
      <c r="V34" s="13"/>
      <c r="W34" s="13"/>
      <c r="X34" s="13"/>
      <c r="Y34" s="13"/>
      <c r="Z34" s="13"/>
      <c r="AA34" s="13"/>
      <c r="AD34" s="71"/>
      <c r="AE34" s="71"/>
      <c r="AF34" s="71"/>
      <c r="AG34" s="71"/>
    </row>
    <row r="35" spans="1:33" ht="16.5" x14ac:dyDescent="0.35">
      <c r="A35" s="1"/>
      <c r="B35" s="64">
        <v>2</v>
      </c>
      <c r="C35" s="72">
        <f t="shared" si="8"/>
        <v>4</v>
      </c>
      <c r="D35" s="72">
        <f t="shared" si="8"/>
        <v>4</v>
      </c>
      <c r="E35" s="72">
        <f t="shared" si="8"/>
        <v>3</v>
      </c>
      <c r="F35" s="72">
        <f t="shared" si="8"/>
        <v>2</v>
      </c>
      <c r="G35" s="72">
        <f t="shared" si="8"/>
        <v>4</v>
      </c>
      <c r="H35" s="72">
        <f t="shared" si="8"/>
        <v>5</v>
      </c>
      <c r="I35" s="72">
        <f t="shared" si="8"/>
        <v>4</v>
      </c>
      <c r="J35" s="72">
        <f t="shared" si="8"/>
        <v>1</v>
      </c>
      <c r="K35" s="72">
        <f t="shared" si="8"/>
        <v>6</v>
      </c>
      <c r="L35" s="72">
        <f t="shared" si="8"/>
        <v>3</v>
      </c>
      <c r="M35" s="72">
        <f t="shared" si="8"/>
        <v>3</v>
      </c>
      <c r="N35" s="72">
        <f t="shared" si="8"/>
        <v>3</v>
      </c>
      <c r="O35" s="76" t="s">
        <v>110</v>
      </c>
      <c r="P35" s="76"/>
      <c r="Q35" s="76"/>
      <c r="U35" s="71"/>
      <c r="V35" s="13"/>
      <c r="W35" s="13"/>
      <c r="X35" s="13"/>
      <c r="Y35" s="13"/>
      <c r="Z35" s="13"/>
      <c r="AA35" s="13"/>
      <c r="AD35" s="71"/>
      <c r="AE35" s="71"/>
      <c r="AF35" s="71"/>
      <c r="AG35" s="71"/>
    </row>
    <row r="36" spans="1:33" x14ac:dyDescent="0.25">
      <c r="B36" s="64">
        <v>1</v>
      </c>
      <c r="C36" s="72">
        <f t="shared" si="8"/>
        <v>0</v>
      </c>
      <c r="D36" s="72">
        <f t="shared" si="8"/>
        <v>0</v>
      </c>
      <c r="E36" s="72">
        <f t="shared" si="8"/>
        <v>0</v>
      </c>
      <c r="F36" s="72">
        <f t="shared" si="8"/>
        <v>0</v>
      </c>
      <c r="G36" s="72">
        <f t="shared" si="8"/>
        <v>0</v>
      </c>
      <c r="H36" s="72">
        <f t="shared" si="8"/>
        <v>0</v>
      </c>
      <c r="I36" s="72">
        <f t="shared" si="8"/>
        <v>0</v>
      </c>
      <c r="J36" s="72">
        <f t="shared" si="8"/>
        <v>0</v>
      </c>
      <c r="K36" s="72">
        <f t="shared" si="8"/>
        <v>0</v>
      </c>
      <c r="L36" s="72">
        <f t="shared" si="8"/>
        <v>0</v>
      </c>
      <c r="M36" s="72">
        <f t="shared" si="8"/>
        <v>0</v>
      </c>
      <c r="N36" s="72">
        <f t="shared" si="8"/>
        <v>0</v>
      </c>
      <c r="O36" s="67"/>
      <c r="V36" s="13"/>
      <c r="W36" s="13"/>
      <c r="X36" s="13"/>
      <c r="Y36" s="13"/>
      <c r="Z36" s="13"/>
      <c r="AA36" s="13"/>
    </row>
    <row r="37" spans="1:33" x14ac:dyDescent="0.25">
      <c r="V37" s="13"/>
      <c r="W37" s="13"/>
      <c r="X37" s="13"/>
      <c r="Y37" s="13"/>
      <c r="Z37" s="13"/>
      <c r="AA37" s="13"/>
    </row>
    <row r="38" spans="1:33" x14ac:dyDescent="0.25">
      <c r="B38" s="51" t="s">
        <v>31</v>
      </c>
      <c r="V38" s="13"/>
      <c r="W38" s="13"/>
      <c r="X38" s="13"/>
      <c r="Y38" s="13"/>
      <c r="Z38" s="13"/>
      <c r="AA38" s="13"/>
    </row>
    <row r="39" spans="1:33" x14ac:dyDescent="0.25">
      <c r="B39" s="50" t="s">
        <v>32</v>
      </c>
      <c r="V39" s="13"/>
      <c r="W39" s="13"/>
      <c r="X39" s="13"/>
      <c r="Y39" s="13"/>
      <c r="Z39" s="13"/>
      <c r="AA39" s="13"/>
    </row>
    <row r="40" spans="1:33" x14ac:dyDescent="0.25">
      <c r="B40" s="50" t="s">
        <v>34</v>
      </c>
      <c r="V40" s="13"/>
      <c r="W40" s="13"/>
      <c r="X40" s="13"/>
      <c r="Y40" s="13"/>
      <c r="Z40" s="13"/>
      <c r="AA40" s="13"/>
    </row>
    <row r="41" spans="1:33" x14ac:dyDescent="0.25">
      <c r="B41" s="50" t="s">
        <v>33</v>
      </c>
      <c r="V41" s="13"/>
      <c r="W41" s="13"/>
      <c r="X41" s="13"/>
      <c r="Y41" s="13"/>
      <c r="Z41" s="13"/>
      <c r="AA41" s="13"/>
    </row>
    <row r="42" spans="1:33" x14ac:dyDescent="0.25">
      <c r="V42" s="13"/>
      <c r="W42" s="13"/>
      <c r="X42" s="13"/>
      <c r="Y42" s="13"/>
      <c r="Z42" s="13"/>
      <c r="AA42" s="13"/>
    </row>
  </sheetData>
  <mergeCells count="7">
    <mergeCell ref="P7:U7"/>
    <mergeCell ref="A5:A7"/>
    <mergeCell ref="B5:B7"/>
    <mergeCell ref="C5:N5"/>
    <mergeCell ref="C6:I6"/>
    <mergeCell ref="J6:K6"/>
    <mergeCell ref="L6:N6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opLeftCell="A4" zoomScale="90" zoomScaleNormal="90" workbookViewId="0">
      <selection activeCell="J11" sqref="J11:N16"/>
    </sheetView>
  </sheetViews>
  <sheetFormatPr defaultRowHeight="15" x14ac:dyDescent="0.25"/>
  <cols>
    <col min="1" max="1" width="8.7109375" style="12" customWidth="1"/>
    <col min="2" max="2" width="20.42578125" style="12" customWidth="1"/>
    <col min="3" max="3" width="6.85546875" style="12" customWidth="1"/>
    <col min="4" max="6" width="7.42578125" style="12" customWidth="1"/>
    <col min="7" max="7" width="9.28515625" style="12" customWidth="1"/>
    <col min="8" max="8" width="7.140625" style="12" customWidth="1"/>
    <col min="9" max="9" width="9.5703125" style="12" customWidth="1"/>
    <col min="10" max="10" width="11.7109375" style="12" customWidth="1"/>
    <col min="11" max="11" width="9.5703125" style="12" customWidth="1"/>
    <col min="12" max="12" width="9.7109375" style="12" customWidth="1"/>
    <col min="13" max="13" width="12" style="12" customWidth="1"/>
    <col min="14" max="14" width="7.28515625" style="12" customWidth="1"/>
    <col min="15" max="16384" width="9.140625" style="12"/>
  </cols>
  <sheetData>
    <row r="1" spans="1:26" ht="18.75" x14ac:dyDescent="0.3">
      <c r="A1" s="129" t="s">
        <v>163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26" ht="18.75" x14ac:dyDescent="0.3">
      <c r="A2" s="22" t="s">
        <v>164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6" ht="18.75" x14ac:dyDescent="0.3">
      <c r="A3" s="15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26" s="100" customFormat="1" ht="19.5" thickBot="1" x14ac:dyDescent="0.35">
      <c r="A4" s="25"/>
      <c r="B4" s="98" t="s">
        <v>162</v>
      </c>
      <c r="C4" s="99"/>
      <c r="D4" s="99"/>
      <c r="E4" s="99"/>
      <c r="F4" s="99"/>
      <c r="G4" s="99"/>
      <c r="H4" s="99"/>
      <c r="I4" s="99" t="s">
        <v>114</v>
      </c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6" s="44" customFormat="1" ht="12.75" thickBot="1" x14ac:dyDescent="0.3">
      <c r="A5" s="172" t="s">
        <v>13</v>
      </c>
      <c r="B5" s="170" t="s">
        <v>12</v>
      </c>
      <c r="C5" s="192" t="s">
        <v>95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</row>
    <row r="6" spans="1:26" s="44" customFormat="1" ht="26.25" customHeight="1" x14ac:dyDescent="0.25">
      <c r="A6" s="173"/>
      <c r="B6" s="178"/>
      <c r="C6" s="182" t="s">
        <v>99</v>
      </c>
      <c r="D6" s="183"/>
      <c r="E6" s="183"/>
      <c r="F6" s="183"/>
      <c r="G6" s="183"/>
      <c r="H6" s="183"/>
      <c r="I6" s="184"/>
      <c r="J6" s="182" t="s">
        <v>100</v>
      </c>
      <c r="K6" s="184"/>
      <c r="L6" s="182" t="s">
        <v>101</v>
      </c>
      <c r="M6" s="183"/>
      <c r="N6" s="184"/>
    </row>
    <row r="7" spans="1:26" s="41" customFormat="1" ht="158.25" customHeight="1" x14ac:dyDescent="0.2">
      <c r="A7" s="173"/>
      <c r="B7" s="178"/>
      <c r="C7" s="119" t="s">
        <v>51</v>
      </c>
      <c r="D7" s="55" t="s">
        <v>52</v>
      </c>
      <c r="E7" s="55" t="s">
        <v>53</v>
      </c>
      <c r="F7" s="55" t="s">
        <v>54</v>
      </c>
      <c r="G7" s="55" t="s">
        <v>55</v>
      </c>
      <c r="H7" s="55" t="s">
        <v>56</v>
      </c>
      <c r="I7" s="74" t="s">
        <v>57</v>
      </c>
      <c r="J7" s="119" t="s">
        <v>58</v>
      </c>
      <c r="K7" s="74" t="s">
        <v>59</v>
      </c>
      <c r="L7" s="119" t="s">
        <v>60</v>
      </c>
      <c r="M7" s="55" t="s">
        <v>61</v>
      </c>
      <c r="N7" s="74" t="s">
        <v>62</v>
      </c>
    </row>
    <row r="8" spans="1:26" s="44" customFormat="1" ht="25.5" customHeight="1" x14ac:dyDescent="0.25">
      <c r="A8" s="42"/>
      <c r="B8" s="103"/>
      <c r="C8" s="108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7" t="s">
        <v>2</v>
      </c>
      <c r="J8" s="108" t="s">
        <v>2</v>
      </c>
      <c r="K8" s="37" t="s">
        <v>2</v>
      </c>
      <c r="L8" s="108" t="s">
        <v>2</v>
      </c>
      <c r="M8" s="36" t="s">
        <v>2</v>
      </c>
      <c r="N8" s="37" t="s">
        <v>2</v>
      </c>
    </row>
    <row r="9" spans="1:26" s="44" customFormat="1" ht="12.75" thickBot="1" x14ac:dyDescent="0.3">
      <c r="A9" s="45">
        <v>1</v>
      </c>
      <c r="B9" s="104">
        <v>2</v>
      </c>
      <c r="C9" s="45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7">
        <v>9</v>
      </c>
      <c r="J9" s="45">
        <v>10</v>
      </c>
      <c r="K9" s="47">
        <v>11</v>
      </c>
      <c r="L9" s="45">
        <v>12</v>
      </c>
      <c r="M9" s="46">
        <v>13</v>
      </c>
      <c r="N9" s="47">
        <v>14</v>
      </c>
    </row>
    <row r="10" spans="1:26" x14ac:dyDescent="0.25">
      <c r="A10" s="1" t="s">
        <v>115</v>
      </c>
      <c r="B10" s="123" t="s">
        <v>109</v>
      </c>
      <c r="C10" s="124">
        <f>+C13+C12+C11</f>
        <v>23</v>
      </c>
      <c r="D10" s="122">
        <f t="shared" ref="D10:N10" si="0">+D13+D12+D11</f>
        <v>23</v>
      </c>
      <c r="E10" s="122">
        <f t="shared" si="0"/>
        <v>23</v>
      </c>
      <c r="F10" s="122">
        <f t="shared" si="0"/>
        <v>23</v>
      </c>
      <c r="G10" s="122">
        <f t="shared" si="0"/>
        <v>23</v>
      </c>
      <c r="H10" s="122">
        <f t="shared" si="0"/>
        <v>23</v>
      </c>
      <c r="I10" s="125">
        <f t="shared" si="0"/>
        <v>23</v>
      </c>
      <c r="J10" s="124">
        <f t="shared" si="0"/>
        <v>21</v>
      </c>
      <c r="K10" s="125">
        <f t="shared" si="0"/>
        <v>23</v>
      </c>
      <c r="L10" s="124">
        <f t="shared" si="0"/>
        <v>23</v>
      </c>
      <c r="M10" s="122">
        <f t="shared" si="0"/>
        <v>23</v>
      </c>
      <c r="N10" s="125">
        <f t="shared" si="0"/>
        <v>23</v>
      </c>
      <c r="O10" s="13"/>
      <c r="P10" s="13"/>
      <c r="Q10" s="13"/>
      <c r="R10" s="13"/>
      <c r="S10" s="13"/>
      <c r="T10" s="13"/>
      <c r="W10" s="78" t="e">
        <f>+V10/$Q$10</f>
        <v>#DIV/0!</v>
      </c>
      <c r="X10" s="71"/>
      <c r="Y10" s="71"/>
      <c r="Z10" s="71"/>
    </row>
    <row r="11" spans="1:26" x14ac:dyDescent="0.25">
      <c r="A11" s="1"/>
      <c r="B11" s="105">
        <v>3</v>
      </c>
      <c r="C11" s="112">
        <f>+'Соц-ком'!C34</f>
        <v>19</v>
      </c>
      <c r="D11" s="72">
        <f>+'Соц-ком'!D34</f>
        <v>19</v>
      </c>
      <c r="E11" s="72">
        <f>+'Соц-ком'!E34</f>
        <v>20</v>
      </c>
      <c r="F11" s="72">
        <f>+'Соц-ком'!F34</f>
        <v>21</v>
      </c>
      <c r="G11" s="72">
        <f>+'Соц-ком'!G34</f>
        <v>19</v>
      </c>
      <c r="H11" s="72">
        <f>+'Соц-ком'!H34</f>
        <v>18</v>
      </c>
      <c r="I11" s="113">
        <f>+'Соц-ком'!I34</f>
        <v>19</v>
      </c>
      <c r="J11" s="112">
        <f>+'Соц-ком'!J34</f>
        <v>20</v>
      </c>
      <c r="K11" s="113">
        <f>+'Соц-ком'!K34</f>
        <v>17</v>
      </c>
      <c r="L11" s="112">
        <f>+'Соц-ком'!L34</f>
        <v>20</v>
      </c>
      <c r="M11" s="72">
        <f>+'Соц-ком'!M34</f>
        <v>20</v>
      </c>
      <c r="N11" s="113">
        <f>+'Соц-ком'!N34</f>
        <v>20</v>
      </c>
      <c r="O11" s="13"/>
      <c r="P11" s="13"/>
      <c r="Q11" s="13"/>
      <c r="R11" s="13"/>
      <c r="S11" s="13"/>
      <c r="T11" s="13"/>
      <c r="W11" s="71"/>
      <c r="X11" s="71"/>
      <c r="Y11" s="71"/>
      <c r="Z11" s="71"/>
    </row>
    <row r="12" spans="1:26" x14ac:dyDescent="0.25">
      <c r="A12" s="1"/>
      <c r="B12" s="105">
        <v>2</v>
      </c>
      <c r="C12" s="112">
        <f>+'Соц-ком'!C35</f>
        <v>4</v>
      </c>
      <c r="D12" s="72">
        <f>+'Соц-ком'!D35</f>
        <v>4</v>
      </c>
      <c r="E12" s="72">
        <f>+'Соц-ком'!E35</f>
        <v>3</v>
      </c>
      <c r="F12" s="72">
        <f>+'Соц-ком'!F35</f>
        <v>2</v>
      </c>
      <c r="G12" s="72">
        <f>+'Соц-ком'!G35</f>
        <v>4</v>
      </c>
      <c r="H12" s="72">
        <f>+'Соц-ком'!H35</f>
        <v>5</v>
      </c>
      <c r="I12" s="113">
        <f>+'Соц-ком'!I35</f>
        <v>4</v>
      </c>
      <c r="J12" s="112">
        <f>+'Соц-ком'!J35</f>
        <v>1</v>
      </c>
      <c r="K12" s="113">
        <f>+'Соц-ком'!K35</f>
        <v>6</v>
      </c>
      <c r="L12" s="112">
        <f>+'Соц-ком'!L35</f>
        <v>3</v>
      </c>
      <c r="M12" s="72">
        <f>+'Соц-ком'!M35</f>
        <v>3</v>
      </c>
      <c r="N12" s="113">
        <f>+'Соц-ком'!N35</f>
        <v>3</v>
      </c>
      <c r="O12" s="13"/>
      <c r="P12" s="13"/>
      <c r="Q12" s="13"/>
      <c r="R12" s="13"/>
      <c r="S12" s="13"/>
      <c r="T12" s="13"/>
      <c r="W12" s="71"/>
      <c r="X12" s="71"/>
      <c r="Y12" s="71"/>
      <c r="Z12" s="71"/>
    </row>
    <row r="13" spans="1:26" x14ac:dyDescent="0.25">
      <c r="B13" s="105">
        <v>1</v>
      </c>
      <c r="C13" s="112">
        <f>+'Соц-ком'!C36</f>
        <v>0</v>
      </c>
      <c r="D13" s="72">
        <f>+'Соц-ком'!D36</f>
        <v>0</v>
      </c>
      <c r="E13" s="72">
        <f>+'Соц-ком'!E36</f>
        <v>0</v>
      </c>
      <c r="F13" s="72">
        <f>+'Соц-ком'!F36</f>
        <v>0</v>
      </c>
      <c r="G13" s="72">
        <f>+'Соц-ком'!G36</f>
        <v>0</v>
      </c>
      <c r="H13" s="72">
        <f>+'Соц-ком'!H36</f>
        <v>0</v>
      </c>
      <c r="I13" s="113">
        <f>+'Соц-ком'!I36</f>
        <v>0</v>
      </c>
      <c r="J13" s="112">
        <f>+'Соц-ком'!J36</f>
        <v>0</v>
      </c>
      <c r="K13" s="113">
        <f>+'Соц-ком'!K36</f>
        <v>0</v>
      </c>
      <c r="L13" s="112">
        <f>+'Соц-ком'!L36</f>
        <v>0</v>
      </c>
      <c r="M13" s="72">
        <f>+'Соц-ком'!M36</f>
        <v>0</v>
      </c>
      <c r="N13" s="113">
        <f>+'Соц-ком'!N36</f>
        <v>0</v>
      </c>
      <c r="O13" s="13"/>
      <c r="P13" s="13"/>
      <c r="Q13" s="13"/>
      <c r="R13" s="13"/>
      <c r="S13" s="13"/>
      <c r="T13" s="13"/>
    </row>
    <row r="14" spans="1:26" x14ac:dyDescent="0.25">
      <c r="B14" s="106">
        <v>3</v>
      </c>
      <c r="C14" s="114">
        <f>+C11/C$11</f>
        <v>1</v>
      </c>
      <c r="D14" s="102">
        <f t="shared" ref="D14:N14" si="1">+D11/D$11</f>
        <v>1</v>
      </c>
      <c r="E14" s="102">
        <f t="shared" si="1"/>
        <v>1</v>
      </c>
      <c r="F14" s="102">
        <f t="shared" si="1"/>
        <v>1</v>
      </c>
      <c r="G14" s="102">
        <f t="shared" si="1"/>
        <v>1</v>
      </c>
      <c r="H14" s="102">
        <f t="shared" si="1"/>
        <v>1</v>
      </c>
      <c r="I14" s="115">
        <f t="shared" si="1"/>
        <v>1</v>
      </c>
      <c r="J14" s="114">
        <f t="shared" si="1"/>
        <v>1</v>
      </c>
      <c r="K14" s="115">
        <f t="shared" si="1"/>
        <v>1</v>
      </c>
      <c r="L14" s="114">
        <f t="shared" si="1"/>
        <v>1</v>
      </c>
      <c r="M14" s="102">
        <f t="shared" si="1"/>
        <v>1</v>
      </c>
      <c r="N14" s="115">
        <f t="shared" si="1"/>
        <v>1</v>
      </c>
      <c r="O14" s="13"/>
      <c r="P14" s="13"/>
      <c r="Q14" s="13"/>
      <c r="R14" s="13"/>
      <c r="S14" s="13"/>
      <c r="T14" s="13"/>
    </row>
    <row r="15" spans="1:26" x14ac:dyDescent="0.25">
      <c r="B15" s="106">
        <v>2</v>
      </c>
      <c r="C15" s="114">
        <f t="shared" ref="C15:N16" si="2">+C12/C$11</f>
        <v>0.21052631578947367</v>
      </c>
      <c r="D15" s="102">
        <f t="shared" si="2"/>
        <v>0.21052631578947367</v>
      </c>
      <c r="E15" s="102">
        <f t="shared" si="2"/>
        <v>0.15</v>
      </c>
      <c r="F15" s="102">
        <f t="shared" si="2"/>
        <v>9.5238095238095233E-2</v>
      </c>
      <c r="G15" s="102">
        <f t="shared" si="2"/>
        <v>0.21052631578947367</v>
      </c>
      <c r="H15" s="102">
        <f t="shared" si="2"/>
        <v>0.27777777777777779</v>
      </c>
      <c r="I15" s="115">
        <f t="shared" si="2"/>
        <v>0.21052631578947367</v>
      </c>
      <c r="J15" s="114">
        <f t="shared" si="2"/>
        <v>0.05</v>
      </c>
      <c r="K15" s="115">
        <f t="shared" si="2"/>
        <v>0.35294117647058826</v>
      </c>
      <c r="L15" s="114">
        <f t="shared" si="2"/>
        <v>0.15</v>
      </c>
      <c r="M15" s="102">
        <f t="shared" si="2"/>
        <v>0.15</v>
      </c>
      <c r="N15" s="115">
        <f t="shared" si="2"/>
        <v>0.15</v>
      </c>
      <c r="O15" s="13"/>
      <c r="P15" s="13"/>
      <c r="Q15" s="13"/>
      <c r="R15" s="13"/>
      <c r="S15" s="13"/>
      <c r="T15" s="13"/>
    </row>
    <row r="16" spans="1:26" ht="15.75" thickBot="1" x14ac:dyDescent="0.3">
      <c r="B16" s="106">
        <v>1</v>
      </c>
      <c r="C16" s="116">
        <f t="shared" si="2"/>
        <v>0</v>
      </c>
      <c r="D16" s="117">
        <f t="shared" si="2"/>
        <v>0</v>
      </c>
      <c r="E16" s="117">
        <f t="shared" si="2"/>
        <v>0</v>
      </c>
      <c r="F16" s="117">
        <f t="shared" si="2"/>
        <v>0</v>
      </c>
      <c r="G16" s="117">
        <f t="shared" si="2"/>
        <v>0</v>
      </c>
      <c r="H16" s="117">
        <f t="shared" si="2"/>
        <v>0</v>
      </c>
      <c r="I16" s="118">
        <f t="shared" si="2"/>
        <v>0</v>
      </c>
      <c r="J16" s="116">
        <f t="shared" si="2"/>
        <v>0</v>
      </c>
      <c r="K16" s="118">
        <f t="shared" si="2"/>
        <v>0</v>
      </c>
      <c r="L16" s="116">
        <f t="shared" si="2"/>
        <v>0</v>
      </c>
      <c r="M16" s="117">
        <f t="shared" si="2"/>
        <v>0</v>
      </c>
      <c r="N16" s="118">
        <f t="shared" si="2"/>
        <v>0</v>
      </c>
      <c r="O16" s="13"/>
      <c r="P16" s="13"/>
      <c r="Q16" s="13"/>
      <c r="R16" s="13"/>
      <c r="S16" s="13"/>
      <c r="T16" s="13"/>
    </row>
    <row r="17" spans="2:20" x14ac:dyDescent="0.25">
      <c r="O17" s="13"/>
      <c r="P17" s="13"/>
      <c r="Q17" s="13"/>
      <c r="R17" s="13"/>
      <c r="S17" s="13"/>
      <c r="T17" s="13"/>
    </row>
    <row r="18" spans="2:20" x14ac:dyDescent="0.25">
      <c r="O18" s="13"/>
      <c r="P18" s="13"/>
      <c r="Q18" s="13"/>
      <c r="R18" s="13"/>
      <c r="S18" s="13"/>
      <c r="T18" s="13"/>
    </row>
    <row r="19" spans="2:20" x14ac:dyDescent="0.25">
      <c r="O19" s="13"/>
      <c r="P19" s="13"/>
      <c r="Q19" s="13"/>
      <c r="R19" s="13"/>
      <c r="S19" s="13"/>
      <c r="T19" s="13"/>
    </row>
    <row r="20" spans="2:20" x14ac:dyDescent="0.25">
      <c r="B20" s="51" t="s">
        <v>31</v>
      </c>
      <c r="O20" s="13"/>
      <c r="P20" s="13"/>
      <c r="Q20" s="13"/>
      <c r="R20" s="13"/>
      <c r="S20" s="13"/>
      <c r="T20" s="13"/>
    </row>
    <row r="21" spans="2:20" x14ac:dyDescent="0.25">
      <c r="B21" s="50" t="s">
        <v>32</v>
      </c>
      <c r="O21" s="13"/>
      <c r="P21" s="13"/>
      <c r="Q21" s="13"/>
      <c r="R21" s="13"/>
      <c r="S21" s="13"/>
      <c r="T21" s="13"/>
    </row>
    <row r="22" spans="2:20" x14ac:dyDescent="0.25">
      <c r="B22" s="50" t="s">
        <v>34</v>
      </c>
      <c r="O22" s="13"/>
      <c r="P22" s="13"/>
      <c r="Q22" s="13"/>
      <c r="R22" s="13"/>
      <c r="S22" s="13"/>
      <c r="T22" s="13"/>
    </row>
    <row r="23" spans="2:20" x14ac:dyDescent="0.25">
      <c r="B23" s="50" t="s">
        <v>33</v>
      </c>
      <c r="O23" s="13"/>
      <c r="P23" s="13"/>
      <c r="Q23" s="13"/>
      <c r="R23" s="13"/>
      <c r="S23" s="13"/>
      <c r="T23" s="13"/>
    </row>
    <row r="24" spans="2:20" x14ac:dyDescent="0.25">
      <c r="O24" s="13"/>
      <c r="P24" s="13"/>
      <c r="Q24" s="13"/>
      <c r="R24" s="13"/>
      <c r="S24" s="13"/>
      <c r="T24" s="13"/>
    </row>
  </sheetData>
  <mergeCells count="6">
    <mergeCell ref="A5:A7"/>
    <mergeCell ref="B5:B7"/>
    <mergeCell ref="C5:N5"/>
    <mergeCell ref="C6:I6"/>
    <mergeCell ref="J6:K6"/>
    <mergeCell ref="L6:N6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17" zoomScale="112" zoomScaleNormal="112" workbookViewId="0">
      <selection activeCell="G13" sqref="G13"/>
    </sheetView>
  </sheetViews>
  <sheetFormatPr defaultRowHeight="15" x14ac:dyDescent="0.25"/>
  <cols>
    <col min="1" max="1" width="8.7109375" style="12" customWidth="1"/>
    <col min="2" max="2" width="22.140625" style="12" bestFit="1" customWidth="1"/>
    <col min="3" max="3" width="13.5703125" style="12" customWidth="1"/>
    <col min="4" max="4" width="13.85546875" style="12" customWidth="1"/>
    <col min="5" max="5" width="14.140625" style="12" customWidth="1"/>
    <col min="6" max="6" width="11.85546875" style="12" customWidth="1"/>
    <col min="7" max="7" width="11.42578125" style="12" customWidth="1"/>
    <col min="8" max="8" width="18.5703125" style="12" customWidth="1"/>
    <col min="9" max="9" width="16.85546875" style="12" customWidth="1"/>
    <col min="10" max="10" width="16.5703125" style="12" customWidth="1"/>
    <col min="11" max="11" width="12" style="12" customWidth="1"/>
    <col min="12" max="12" width="9.140625" style="12"/>
    <col min="13" max="13" width="7.5703125" style="12" bestFit="1" customWidth="1"/>
    <col min="14" max="14" width="7.7109375" style="12" customWidth="1"/>
    <col min="15" max="15" width="9.5703125" style="12" bestFit="1" customWidth="1"/>
    <col min="16" max="16" width="7.42578125" style="12" bestFit="1" customWidth="1"/>
    <col min="17" max="17" width="8.42578125" style="12" bestFit="1" customWidth="1"/>
    <col min="18" max="18" width="6.42578125" style="12" bestFit="1" customWidth="1"/>
    <col min="19" max="16384" width="9.140625" style="12"/>
  </cols>
  <sheetData>
    <row r="1" spans="1:18" ht="18.75" x14ac:dyDescent="0.3">
      <c r="A1" s="39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8" ht="18.75" x14ac:dyDescent="0.3">
      <c r="A2" s="23" t="s">
        <v>161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8" ht="19.5" thickBot="1" x14ac:dyDescent="0.35">
      <c r="A3" s="24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8" s="41" customFormat="1" ht="15" customHeight="1" x14ac:dyDescent="0.2">
      <c r="A4" s="172" t="s">
        <v>13</v>
      </c>
      <c r="B4" s="170" t="s">
        <v>12</v>
      </c>
      <c r="C4" s="168" t="s">
        <v>95</v>
      </c>
      <c r="D4" s="168"/>
      <c r="E4" s="168"/>
      <c r="F4" s="168"/>
      <c r="G4" s="168"/>
      <c r="H4" s="168"/>
      <c r="I4" s="168"/>
      <c r="J4" s="168"/>
      <c r="K4" s="169"/>
    </row>
    <row r="5" spans="1:18" s="41" customFormat="1" ht="11.25" customHeight="1" x14ac:dyDescent="0.2">
      <c r="A5" s="173"/>
      <c r="B5" s="171"/>
      <c r="C5" s="171" t="s">
        <v>102</v>
      </c>
      <c r="D5" s="171"/>
      <c r="E5" s="171"/>
      <c r="F5" s="171"/>
      <c r="G5" s="171"/>
      <c r="H5" s="171" t="s">
        <v>103</v>
      </c>
      <c r="I5" s="171"/>
      <c r="J5" s="171"/>
      <c r="K5" s="175"/>
    </row>
    <row r="6" spans="1:18" s="41" customFormat="1" ht="12.75" customHeight="1" x14ac:dyDescent="0.2">
      <c r="A6" s="173"/>
      <c r="B6" s="171"/>
      <c r="C6" s="171"/>
      <c r="D6" s="171"/>
      <c r="E6" s="171"/>
      <c r="F6" s="171"/>
      <c r="G6" s="171"/>
      <c r="H6" s="171"/>
      <c r="I6" s="171"/>
      <c r="J6" s="171"/>
      <c r="K6" s="175"/>
    </row>
    <row r="7" spans="1:18" s="41" customFormat="1" ht="156.75" customHeight="1" x14ac:dyDescent="0.2">
      <c r="A7" s="173"/>
      <c r="B7" s="171"/>
      <c r="C7" s="57" t="s">
        <v>63</v>
      </c>
      <c r="D7" s="57" t="s">
        <v>64</v>
      </c>
      <c r="E7" s="57" t="s">
        <v>65</v>
      </c>
      <c r="F7" s="57" t="s">
        <v>66</v>
      </c>
      <c r="G7" s="57" t="s">
        <v>67</v>
      </c>
      <c r="H7" s="57" t="s">
        <v>27</v>
      </c>
      <c r="I7" s="57" t="s">
        <v>68</v>
      </c>
      <c r="J7" s="57" t="s">
        <v>69</v>
      </c>
      <c r="K7" s="58" t="s">
        <v>28</v>
      </c>
      <c r="L7" s="69" t="s">
        <v>107</v>
      </c>
      <c r="M7" s="167" t="s">
        <v>108</v>
      </c>
      <c r="N7" s="167"/>
      <c r="O7" s="167"/>
      <c r="P7" s="167"/>
      <c r="Q7" s="167"/>
      <c r="R7" s="167"/>
    </row>
    <row r="8" spans="1:18" s="44" customFormat="1" ht="12" x14ac:dyDescent="0.25">
      <c r="A8" s="42"/>
      <c r="B8" s="43"/>
      <c r="C8" s="36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6" t="s">
        <v>2</v>
      </c>
      <c r="J8" s="36" t="s">
        <v>2</v>
      </c>
      <c r="K8" s="37" t="s">
        <v>2</v>
      </c>
      <c r="L8" s="69">
        <f>COUNTIF($C$8:K8,$C8)</f>
        <v>9</v>
      </c>
      <c r="M8" s="64">
        <v>3</v>
      </c>
      <c r="N8" s="64" t="s">
        <v>112</v>
      </c>
      <c r="O8" s="64">
        <v>2</v>
      </c>
      <c r="P8" s="64" t="s">
        <v>112</v>
      </c>
      <c r="Q8" s="64">
        <v>1</v>
      </c>
      <c r="R8" s="64" t="s">
        <v>112</v>
      </c>
    </row>
    <row r="9" spans="1:18" s="44" customFormat="1" ht="12.75" thickBot="1" x14ac:dyDescent="0.3">
      <c r="A9" s="45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7">
        <v>11</v>
      </c>
      <c r="L9" s="70"/>
    </row>
    <row r="10" spans="1:18" s="13" customFormat="1" x14ac:dyDescent="0.25">
      <c r="A10" s="7">
        <v>1</v>
      </c>
      <c r="B10" s="52" t="str">
        <f>+'1-Промеж_рез'!B16</f>
        <v>Белибоу Ваня</v>
      </c>
      <c r="C10" s="8">
        <v>2</v>
      </c>
      <c r="D10" s="8">
        <v>3</v>
      </c>
      <c r="E10" s="8">
        <v>2</v>
      </c>
      <c r="F10" s="8">
        <v>3</v>
      </c>
      <c r="G10" s="8">
        <v>3</v>
      </c>
      <c r="H10" s="8">
        <v>2</v>
      </c>
      <c r="I10" s="8">
        <v>2</v>
      </c>
      <c r="J10" s="8">
        <v>2</v>
      </c>
      <c r="K10" s="9">
        <v>3</v>
      </c>
      <c r="L10" s="73">
        <f>SUM($C10:K10)</f>
        <v>22</v>
      </c>
      <c r="M10" s="66">
        <f>COUNTIF($C10:$K10,M$8)</f>
        <v>4</v>
      </c>
      <c r="N10" s="77">
        <f>+M10/$L$8</f>
        <v>0.44444444444444442</v>
      </c>
      <c r="O10" s="66">
        <f>COUNTIF($C10:$K10,O$8)</f>
        <v>5</v>
      </c>
      <c r="P10" s="77">
        <f>+O10/$L$8</f>
        <v>0.55555555555555558</v>
      </c>
      <c r="Q10" s="66">
        <f>COUNTIF($C10:$K10,Q$8)</f>
        <v>0</v>
      </c>
      <c r="R10" s="77">
        <f>+Q10/$L$8</f>
        <v>0</v>
      </c>
    </row>
    <row r="11" spans="1:18" s="13" customFormat="1" x14ac:dyDescent="0.25">
      <c r="A11" s="3">
        <f>+A10+1</f>
        <v>2</v>
      </c>
      <c r="B11" s="52" t="str">
        <f>+'1-Промеж_рез'!B17</f>
        <v>Бережных София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4">
        <v>3</v>
      </c>
      <c r="L11" s="73">
        <f>SUM($C11:K11)</f>
        <v>27</v>
      </c>
      <c r="M11" s="66">
        <f t="shared" ref="M11:M32" si="0">COUNTIF($C11:$K11,M$8)</f>
        <v>9</v>
      </c>
      <c r="N11" s="77">
        <f t="shared" ref="N11:N32" si="1">+M11/$L$8</f>
        <v>1</v>
      </c>
      <c r="O11" s="66">
        <f t="shared" ref="O11:O32" si="2">COUNTIF($C11:$K11,O$8)</f>
        <v>0</v>
      </c>
      <c r="P11" s="77">
        <f t="shared" ref="P11:P32" si="3">+O11/$L$8</f>
        <v>0</v>
      </c>
      <c r="Q11" s="66">
        <f t="shared" ref="Q11:Q32" si="4">COUNTIF($C11:$K11,Q$8)</f>
        <v>0</v>
      </c>
      <c r="R11" s="77">
        <f t="shared" ref="R11:R32" si="5">+Q11/$L$8</f>
        <v>0</v>
      </c>
    </row>
    <row r="12" spans="1:18" s="13" customFormat="1" x14ac:dyDescent="0.25">
      <c r="A12" s="3">
        <v>3</v>
      </c>
      <c r="B12" s="52" t="str">
        <f>+'1-Промеж_рез'!B19</f>
        <v>Васильева Милослава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2</v>
      </c>
      <c r="K12" s="4">
        <v>3</v>
      </c>
      <c r="L12" s="73">
        <f>SUM($C12:K12)</f>
        <v>26</v>
      </c>
      <c r="M12" s="66">
        <f t="shared" si="0"/>
        <v>8</v>
      </c>
      <c r="N12" s="77">
        <f t="shared" si="1"/>
        <v>0.88888888888888884</v>
      </c>
      <c r="O12" s="66">
        <f t="shared" si="2"/>
        <v>1</v>
      </c>
      <c r="P12" s="77">
        <f t="shared" si="3"/>
        <v>0.1111111111111111</v>
      </c>
      <c r="Q12" s="66">
        <f t="shared" si="4"/>
        <v>0</v>
      </c>
      <c r="R12" s="77">
        <f t="shared" si="5"/>
        <v>0</v>
      </c>
    </row>
    <row r="13" spans="1:18" s="13" customFormat="1" x14ac:dyDescent="0.25">
      <c r="A13" s="3">
        <f t="shared" ref="A13:A27" si="6">+A12+1</f>
        <v>4</v>
      </c>
      <c r="B13" s="52" t="str">
        <f>+'1-Промеж_рез'!B20</f>
        <v>Васильчук Софья</v>
      </c>
      <c r="C13" s="2">
        <v>3</v>
      </c>
      <c r="D13" s="2">
        <v>3</v>
      </c>
      <c r="E13" s="2">
        <v>3</v>
      </c>
      <c r="F13" s="2">
        <v>3</v>
      </c>
      <c r="G13" s="2">
        <v>2</v>
      </c>
      <c r="H13" s="2">
        <v>3</v>
      </c>
      <c r="I13" s="2">
        <v>3</v>
      </c>
      <c r="J13" s="2">
        <v>2</v>
      </c>
      <c r="K13" s="4">
        <v>3</v>
      </c>
      <c r="L13" s="73">
        <f>SUM($C13:K13)</f>
        <v>25</v>
      </c>
      <c r="M13" s="66">
        <f t="shared" si="0"/>
        <v>7</v>
      </c>
      <c r="N13" s="77">
        <f t="shared" si="1"/>
        <v>0.77777777777777779</v>
      </c>
      <c r="O13" s="66">
        <f t="shared" si="2"/>
        <v>2</v>
      </c>
      <c r="P13" s="77">
        <f t="shared" si="3"/>
        <v>0.22222222222222221</v>
      </c>
      <c r="Q13" s="66">
        <f t="shared" si="4"/>
        <v>0</v>
      </c>
      <c r="R13" s="77">
        <f t="shared" si="5"/>
        <v>0</v>
      </c>
    </row>
    <row r="14" spans="1:18" s="13" customFormat="1" x14ac:dyDescent="0.25">
      <c r="A14" s="3">
        <f t="shared" si="6"/>
        <v>5</v>
      </c>
      <c r="B14" s="52" t="str">
        <f>+'1-Промеж_рез'!B21</f>
        <v>Елфимов Саша</v>
      </c>
      <c r="C14" s="2">
        <v>3</v>
      </c>
      <c r="D14" s="2">
        <v>3</v>
      </c>
      <c r="E14" s="2">
        <v>2</v>
      </c>
      <c r="F14" s="2">
        <v>2</v>
      </c>
      <c r="G14" s="2">
        <v>2</v>
      </c>
      <c r="H14" s="2">
        <v>3</v>
      </c>
      <c r="I14" s="2">
        <v>3</v>
      </c>
      <c r="J14" s="2">
        <v>3</v>
      </c>
      <c r="K14" s="4">
        <v>3</v>
      </c>
      <c r="L14" s="73">
        <f>SUM($C14:K14)</f>
        <v>24</v>
      </c>
      <c r="M14" s="66">
        <f t="shared" si="0"/>
        <v>6</v>
      </c>
      <c r="N14" s="77">
        <f t="shared" si="1"/>
        <v>0.66666666666666663</v>
      </c>
      <c r="O14" s="66">
        <f t="shared" si="2"/>
        <v>3</v>
      </c>
      <c r="P14" s="77">
        <f t="shared" si="3"/>
        <v>0.33333333333333331</v>
      </c>
      <c r="Q14" s="66">
        <f t="shared" si="4"/>
        <v>0</v>
      </c>
      <c r="R14" s="77">
        <f t="shared" si="5"/>
        <v>0</v>
      </c>
    </row>
    <row r="15" spans="1:18" s="13" customFormat="1" x14ac:dyDescent="0.25">
      <c r="A15" s="3">
        <f t="shared" si="6"/>
        <v>6</v>
      </c>
      <c r="B15" s="52" t="str">
        <f>+'1-Промеж_рез'!B22</f>
        <v>Загретднова Вероника</v>
      </c>
      <c r="C15" s="2">
        <v>3</v>
      </c>
      <c r="D15" s="2">
        <v>3</v>
      </c>
      <c r="E15" s="2">
        <v>3</v>
      </c>
      <c r="F15" s="2">
        <v>3</v>
      </c>
      <c r="G15" s="2">
        <v>3</v>
      </c>
      <c r="H15" s="2">
        <v>3</v>
      </c>
      <c r="I15" s="2">
        <v>3</v>
      </c>
      <c r="J15" s="2">
        <v>2</v>
      </c>
      <c r="K15" s="4">
        <v>3</v>
      </c>
      <c r="L15" s="73">
        <f>SUM($C15:K15)</f>
        <v>26</v>
      </c>
      <c r="M15" s="66">
        <f t="shared" si="0"/>
        <v>8</v>
      </c>
      <c r="N15" s="77">
        <f t="shared" si="1"/>
        <v>0.88888888888888884</v>
      </c>
      <c r="O15" s="66">
        <f t="shared" si="2"/>
        <v>1</v>
      </c>
      <c r="P15" s="77">
        <f t="shared" si="3"/>
        <v>0.1111111111111111</v>
      </c>
      <c r="Q15" s="66">
        <f t="shared" si="4"/>
        <v>0</v>
      </c>
      <c r="R15" s="77">
        <f t="shared" si="5"/>
        <v>0</v>
      </c>
    </row>
    <row r="16" spans="1:18" s="13" customFormat="1" x14ac:dyDescent="0.25">
      <c r="A16" s="3">
        <f t="shared" si="6"/>
        <v>7</v>
      </c>
      <c r="B16" s="52" t="str">
        <f>+'1-Промеж_рез'!B23</f>
        <v>Ибрагимов Никита</v>
      </c>
      <c r="C16" s="2">
        <v>2</v>
      </c>
      <c r="D16" s="2">
        <v>3</v>
      </c>
      <c r="E16" s="2">
        <v>3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4">
        <v>3</v>
      </c>
      <c r="L16" s="73">
        <f>SUM($C16:K16)</f>
        <v>21</v>
      </c>
      <c r="M16" s="66">
        <f t="shared" si="0"/>
        <v>3</v>
      </c>
      <c r="N16" s="77">
        <f t="shared" si="1"/>
        <v>0.33333333333333331</v>
      </c>
      <c r="O16" s="66">
        <f t="shared" si="2"/>
        <v>6</v>
      </c>
      <c r="P16" s="77">
        <f t="shared" si="3"/>
        <v>0.66666666666666663</v>
      </c>
      <c r="Q16" s="66">
        <f t="shared" si="4"/>
        <v>0</v>
      </c>
      <c r="R16" s="77">
        <f t="shared" si="5"/>
        <v>0</v>
      </c>
    </row>
    <row r="17" spans="1:18" s="13" customFormat="1" x14ac:dyDescent="0.25">
      <c r="A17" s="3">
        <v>8</v>
      </c>
      <c r="B17" s="52" t="str">
        <f>+'1-Промеж_рез'!B25</f>
        <v>Коваленко Архип</v>
      </c>
      <c r="C17" s="2">
        <v>3</v>
      </c>
      <c r="D17" s="2">
        <v>3</v>
      </c>
      <c r="E17" s="2">
        <v>3</v>
      </c>
      <c r="F17" s="2">
        <v>3</v>
      </c>
      <c r="G17" s="2">
        <v>2</v>
      </c>
      <c r="H17" s="2">
        <v>2</v>
      </c>
      <c r="I17" s="2">
        <v>3</v>
      </c>
      <c r="J17" s="2">
        <v>2</v>
      </c>
      <c r="K17" s="4">
        <v>3</v>
      </c>
      <c r="L17" s="73">
        <f>SUM($C17:K17)</f>
        <v>24</v>
      </c>
      <c r="M17" s="66">
        <f t="shared" si="0"/>
        <v>6</v>
      </c>
      <c r="N17" s="77">
        <f t="shared" si="1"/>
        <v>0.66666666666666663</v>
      </c>
      <c r="O17" s="66">
        <f t="shared" si="2"/>
        <v>3</v>
      </c>
      <c r="P17" s="77">
        <f t="shared" si="3"/>
        <v>0.33333333333333331</v>
      </c>
      <c r="Q17" s="66">
        <f t="shared" si="4"/>
        <v>0</v>
      </c>
      <c r="R17" s="77">
        <f t="shared" si="5"/>
        <v>0</v>
      </c>
    </row>
    <row r="18" spans="1:18" s="13" customFormat="1" ht="30" x14ac:dyDescent="0.25">
      <c r="A18" s="3">
        <f t="shared" si="6"/>
        <v>9</v>
      </c>
      <c r="B18" s="52" t="str">
        <f>+'1-Промеж_рез'!B26</f>
        <v>Крашенинникова Василиса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2</v>
      </c>
      <c r="I18" s="2">
        <v>3</v>
      </c>
      <c r="J18" s="2">
        <v>3</v>
      </c>
      <c r="K18" s="4">
        <v>3</v>
      </c>
      <c r="L18" s="73">
        <f>SUM($C18:K18)</f>
        <v>26</v>
      </c>
      <c r="M18" s="66">
        <f t="shared" si="0"/>
        <v>8</v>
      </c>
      <c r="N18" s="77">
        <f t="shared" si="1"/>
        <v>0.88888888888888884</v>
      </c>
      <c r="O18" s="66">
        <f t="shared" si="2"/>
        <v>1</v>
      </c>
      <c r="P18" s="77">
        <f t="shared" si="3"/>
        <v>0.1111111111111111</v>
      </c>
      <c r="Q18" s="66">
        <f t="shared" si="4"/>
        <v>0</v>
      </c>
      <c r="R18" s="77">
        <f t="shared" si="5"/>
        <v>0</v>
      </c>
    </row>
    <row r="19" spans="1:18" s="13" customFormat="1" x14ac:dyDescent="0.25">
      <c r="A19" s="3">
        <f t="shared" si="6"/>
        <v>10</v>
      </c>
      <c r="B19" s="52" t="str">
        <f>+'1-Промеж_рез'!B27</f>
        <v>Лаптева Дарина</v>
      </c>
      <c r="C19" s="2">
        <v>3</v>
      </c>
      <c r="D19" s="2">
        <v>3</v>
      </c>
      <c r="E19" s="2">
        <v>3</v>
      </c>
      <c r="F19" s="2">
        <v>3</v>
      </c>
      <c r="G19" s="2">
        <v>2</v>
      </c>
      <c r="H19" s="2">
        <v>3</v>
      </c>
      <c r="I19" s="2">
        <v>3</v>
      </c>
      <c r="J19" s="2">
        <v>2</v>
      </c>
      <c r="K19" s="4">
        <v>3</v>
      </c>
      <c r="L19" s="73">
        <f>SUM($C19:K19)</f>
        <v>25</v>
      </c>
      <c r="M19" s="66">
        <f t="shared" si="0"/>
        <v>7</v>
      </c>
      <c r="N19" s="77">
        <f t="shared" si="1"/>
        <v>0.77777777777777779</v>
      </c>
      <c r="O19" s="66">
        <f t="shared" si="2"/>
        <v>2</v>
      </c>
      <c r="P19" s="77">
        <f t="shared" si="3"/>
        <v>0.22222222222222221</v>
      </c>
      <c r="Q19" s="66">
        <f t="shared" si="4"/>
        <v>0</v>
      </c>
      <c r="R19" s="77">
        <f t="shared" si="5"/>
        <v>0</v>
      </c>
    </row>
    <row r="20" spans="1:18" s="13" customFormat="1" x14ac:dyDescent="0.25">
      <c r="A20" s="3">
        <f t="shared" si="6"/>
        <v>11</v>
      </c>
      <c r="B20" s="52" t="str">
        <f>+'1-Промеж_рез'!B28</f>
        <v>Лобанов Миша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2</v>
      </c>
      <c r="K20" s="4">
        <v>3</v>
      </c>
      <c r="L20" s="73">
        <f>SUM($C20:K20)</f>
        <v>26</v>
      </c>
      <c r="M20" s="66">
        <f t="shared" si="0"/>
        <v>8</v>
      </c>
      <c r="N20" s="77">
        <f t="shared" si="1"/>
        <v>0.88888888888888884</v>
      </c>
      <c r="O20" s="66">
        <f t="shared" si="2"/>
        <v>1</v>
      </c>
      <c r="P20" s="77">
        <f t="shared" si="3"/>
        <v>0.1111111111111111</v>
      </c>
      <c r="Q20" s="66">
        <f t="shared" si="4"/>
        <v>0</v>
      </c>
      <c r="R20" s="77">
        <f t="shared" si="5"/>
        <v>0</v>
      </c>
    </row>
    <row r="21" spans="1:18" s="13" customFormat="1" x14ac:dyDescent="0.25">
      <c r="A21" s="3">
        <f t="shared" si="6"/>
        <v>12</v>
      </c>
      <c r="B21" s="52" t="str">
        <f>+'1-Промеж_рез'!B29</f>
        <v>Марковский Марк</v>
      </c>
      <c r="C21" s="2">
        <v>3</v>
      </c>
      <c r="D21" s="2">
        <v>3</v>
      </c>
      <c r="E21" s="2">
        <v>3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4">
        <v>3</v>
      </c>
      <c r="L21" s="73">
        <f>SUM($C21:K21)</f>
        <v>27</v>
      </c>
      <c r="M21" s="66">
        <f t="shared" si="0"/>
        <v>9</v>
      </c>
      <c r="N21" s="77">
        <f t="shared" si="1"/>
        <v>1</v>
      </c>
      <c r="O21" s="66">
        <f t="shared" si="2"/>
        <v>0</v>
      </c>
      <c r="P21" s="77">
        <f t="shared" si="3"/>
        <v>0</v>
      </c>
      <c r="Q21" s="66">
        <f t="shared" si="4"/>
        <v>0</v>
      </c>
      <c r="R21" s="77">
        <f t="shared" si="5"/>
        <v>0</v>
      </c>
    </row>
    <row r="22" spans="1:18" s="13" customFormat="1" x14ac:dyDescent="0.25">
      <c r="A22" s="3">
        <f t="shared" si="6"/>
        <v>13</v>
      </c>
      <c r="B22" s="52" t="str">
        <f>+'1-Промеж_рез'!B30</f>
        <v>Мурзиков Арсений</v>
      </c>
      <c r="C22" s="2">
        <v>3</v>
      </c>
      <c r="D22" s="2">
        <v>3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4">
        <v>3</v>
      </c>
      <c r="L22" s="73">
        <f>SUM($C22:K22)</f>
        <v>21</v>
      </c>
      <c r="M22" s="66">
        <f t="shared" si="0"/>
        <v>3</v>
      </c>
      <c r="N22" s="77">
        <f t="shared" si="1"/>
        <v>0.33333333333333331</v>
      </c>
      <c r="O22" s="66">
        <f t="shared" si="2"/>
        <v>6</v>
      </c>
      <c r="P22" s="77">
        <f t="shared" si="3"/>
        <v>0.66666666666666663</v>
      </c>
      <c r="Q22" s="66">
        <f t="shared" si="4"/>
        <v>0</v>
      </c>
      <c r="R22" s="77">
        <f t="shared" si="5"/>
        <v>0</v>
      </c>
    </row>
    <row r="23" spans="1:18" s="13" customFormat="1" x14ac:dyDescent="0.25">
      <c r="A23" s="3">
        <f t="shared" si="6"/>
        <v>14</v>
      </c>
      <c r="B23" s="52" t="str">
        <f>+'1-Промеж_рез'!B31</f>
        <v>Николина Арина</v>
      </c>
      <c r="C23" s="2">
        <v>3</v>
      </c>
      <c r="D23" s="2">
        <v>3</v>
      </c>
      <c r="E23" s="2">
        <v>3</v>
      </c>
      <c r="F23" s="2">
        <v>3</v>
      </c>
      <c r="G23" s="2">
        <v>2</v>
      </c>
      <c r="H23" s="2">
        <v>2</v>
      </c>
      <c r="I23" s="2">
        <v>3</v>
      </c>
      <c r="J23" s="2">
        <v>3</v>
      </c>
      <c r="K23" s="4">
        <v>3</v>
      </c>
      <c r="L23" s="73">
        <f>SUM($C23:K23)</f>
        <v>25</v>
      </c>
      <c r="M23" s="66">
        <f t="shared" si="0"/>
        <v>7</v>
      </c>
      <c r="N23" s="77">
        <f t="shared" si="1"/>
        <v>0.77777777777777779</v>
      </c>
      <c r="O23" s="66">
        <f t="shared" si="2"/>
        <v>2</v>
      </c>
      <c r="P23" s="77">
        <f t="shared" si="3"/>
        <v>0.22222222222222221</v>
      </c>
      <c r="Q23" s="66">
        <f t="shared" si="4"/>
        <v>0</v>
      </c>
      <c r="R23" s="77">
        <f t="shared" si="5"/>
        <v>0</v>
      </c>
    </row>
    <row r="24" spans="1:18" s="13" customFormat="1" x14ac:dyDescent="0.25">
      <c r="A24" s="3">
        <f t="shared" si="6"/>
        <v>15</v>
      </c>
      <c r="B24" s="52" t="str">
        <f>+'1-Промеж_рез'!B32</f>
        <v>Новосёлова Каролина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3</v>
      </c>
      <c r="I24" s="2">
        <v>3</v>
      </c>
      <c r="J24" s="2">
        <v>3</v>
      </c>
      <c r="K24" s="4">
        <v>3</v>
      </c>
      <c r="L24" s="73">
        <f>SUM($C24:K24)</f>
        <v>27</v>
      </c>
      <c r="M24" s="66">
        <f t="shared" si="0"/>
        <v>9</v>
      </c>
      <c r="N24" s="77">
        <f t="shared" si="1"/>
        <v>1</v>
      </c>
      <c r="O24" s="66">
        <f t="shared" si="2"/>
        <v>0</v>
      </c>
      <c r="P24" s="77">
        <f t="shared" si="3"/>
        <v>0</v>
      </c>
      <c r="Q24" s="66">
        <f t="shared" si="4"/>
        <v>0</v>
      </c>
      <c r="R24" s="77">
        <f t="shared" si="5"/>
        <v>0</v>
      </c>
    </row>
    <row r="25" spans="1:18" s="13" customFormat="1" x14ac:dyDescent="0.25">
      <c r="A25" s="3">
        <v>16</v>
      </c>
      <c r="B25" s="52" t="str">
        <f>+'1-Промеж_рез'!B34</f>
        <v>Пыжова Настя</v>
      </c>
      <c r="C25" s="2">
        <v>3</v>
      </c>
      <c r="D25" s="2">
        <v>3</v>
      </c>
      <c r="E25" s="2">
        <v>3</v>
      </c>
      <c r="F25" s="2">
        <v>3</v>
      </c>
      <c r="G25" s="2">
        <v>2</v>
      </c>
      <c r="H25" s="2">
        <v>3</v>
      </c>
      <c r="I25" s="2">
        <v>2</v>
      </c>
      <c r="J25" s="2">
        <v>2</v>
      </c>
      <c r="K25" s="4">
        <v>3</v>
      </c>
      <c r="L25" s="73">
        <f>SUM($C25:K25)</f>
        <v>24</v>
      </c>
      <c r="M25" s="66">
        <f t="shared" si="0"/>
        <v>6</v>
      </c>
      <c r="N25" s="77">
        <f t="shared" si="1"/>
        <v>0.66666666666666663</v>
      </c>
      <c r="O25" s="66">
        <f t="shared" si="2"/>
        <v>3</v>
      </c>
      <c r="P25" s="77">
        <f t="shared" si="3"/>
        <v>0.33333333333333331</v>
      </c>
      <c r="Q25" s="66">
        <f t="shared" si="4"/>
        <v>0</v>
      </c>
      <c r="R25" s="77">
        <f t="shared" si="5"/>
        <v>0</v>
      </c>
    </row>
    <row r="26" spans="1:18" s="13" customFormat="1" x14ac:dyDescent="0.25">
      <c r="A26" s="3">
        <f t="shared" si="6"/>
        <v>17</v>
      </c>
      <c r="B26" s="52" t="str">
        <f>+'1-Промеж_рез'!B35</f>
        <v>Семёнов Костя</v>
      </c>
      <c r="C26" s="2">
        <v>3</v>
      </c>
      <c r="D26" s="2">
        <v>3</v>
      </c>
      <c r="E26" s="2">
        <v>3</v>
      </c>
      <c r="F26" s="2">
        <v>3</v>
      </c>
      <c r="G26" s="2">
        <v>2</v>
      </c>
      <c r="H26" s="2">
        <v>2</v>
      </c>
      <c r="I26" s="2">
        <v>2</v>
      </c>
      <c r="J26" s="2">
        <v>3</v>
      </c>
      <c r="K26" s="4">
        <v>3</v>
      </c>
      <c r="L26" s="73">
        <f>SUM($C26:K26)</f>
        <v>24</v>
      </c>
      <c r="M26" s="66">
        <f t="shared" si="0"/>
        <v>6</v>
      </c>
      <c r="N26" s="77">
        <f t="shared" si="1"/>
        <v>0.66666666666666663</v>
      </c>
      <c r="O26" s="66">
        <f t="shared" si="2"/>
        <v>3</v>
      </c>
      <c r="P26" s="77">
        <f t="shared" si="3"/>
        <v>0.33333333333333331</v>
      </c>
      <c r="Q26" s="66">
        <f t="shared" si="4"/>
        <v>0</v>
      </c>
      <c r="R26" s="77">
        <f t="shared" si="5"/>
        <v>0</v>
      </c>
    </row>
    <row r="27" spans="1:18" s="13" customFormat="1" x14ac:dyDescent="0.25">
      <c r="A27" s="3">
        <f t="shared" si="6"/>
        <v>18</v>
      </c>
      <c r="B27" s="52" t="str">
        <f>+'1-Промеж_рез'!B36</f>
        <v>Скрябина Ксения</v>
      </c>
      <c r="C27" s="2">
        <v>3</v>
      </c>
      <c r="D27" s="2">
        <v>3</v>
      </c>
      <c r="E27" s="2">
        <v>3</v>
      </c>
      <c r="F27" s="2">
        <v>3</v>
      </c>
      <c r="G27" s="2">
        <v>3</v>
      </c>
      <c r="H27" s="2">
        <v>3</v>
      </c>
      <c r="I27" s="2">
        <v>3</v>
      </c>
      <c r="J27" s="2">
        <v>2</v>
      </c>
      <c r="K27" s="4">
        <v>3</v>
      </c>
      <c r="L27" s="73">
        <f>SUM($C27:K27)</f>
        <v>26</v>
      </c>
      <c r="M27" s="66">
        <f t="shared" si="0"/>
        <v>8</v>
      </c>
      <c r="N27" s="77">
        <f t="shared" si="1"/>
        <v>0.88888888888888884</v>
      </c>
      <c r="O27" s="66">
        <f t="shared" si="2"/>
        <v>1</v>
      </c>
      <c r="P27" s="77">
        <f t="shared" si="3"/>
        <v>0.1111111111111111</v>
      </c>
      <c r="Q27" s="66">
        <f t="shared" si="4"/>
        <v>0</v>
      </c>
      <c r="R27" s="77">
        <f t="shared" si="5"/>
        <v>0</v>
      </c>
    </row>
    <row r="28" spans="1:18" s="13" customFormat="1" x14ac:dyDescent="0.25">
      <c r="A28" s="3">
        <v>19</v>
      </c>
      <c r="B28" s="52" t="str">
        <f>+'1-Промеж_рез'!B38</f>
        <v>Третьякова Арина</v>
      </c>
      <c r="C28" s="2">
        <v>3</v>
      </c>
      <c r="D28" s="2">
        <v>3</v>
      </c>
      <c r="E28" s="2">
        <v>3</v>
      </c>
      <c r="F28" s="2">
        <v>3</v>
      </c>
      <c r="G28" s="2">
        <v>3</v>
      </c>
      <c r="H28" s="2">
        <v>3</v>
      </c>
      <c r="I28" s="2">
        <v>3</v>
      </c>
      <c r="J28" s="2">
        <v>2</v>
      </c>
      <c r="K28" s="4">
        <v>3</v>
      </c>
      <c r="L28" s="73">
        <f>SUM($C28:K28)</f>
        <v>26</v>
      </c>
      <c r="M28" s="66">
        <f t="shared" si="0"/>
        <v>8</v>
      </c>
      <c r="N28" s="77">
        <f t="shared" si="1"/>
        <v>0.88888888888888884</v>
      </c>
      <c r="O28" s="66">
        <f t="shared" si="2"/>
        <v>1</v>
      </c>
      <c r="P28" s="77">
        <f t="shared" si="3"/>
        <v>0.1111111111111111</v>
      </c>
      <c r="Q28" s="66">
        <f t="shared" si="4"/>
        <v>0</v>
      </c>
      <c r="R28" s="77">
        <f t="shared" si="5"/>
        <v>0</v>
      </c>
    </row>
    <row r="29" spans="1:18" s="13" customFormat="1" x14ac:dyDescent="0.25">
      <c r="A29" s="150">
        <v>20</v>
      </c>
      <c r="B29" s="154" t="s">
        <v>146</v>
      </c>
      <c r="C29" s="151">
        <v>3</v>
      </c>
      <c r="D29" s="151">
        <v>3</v>
      </c>
      <c r="E29" s="151">
        <v>3</v>
      </c>
      <c r="F29" s="151">
        <v>3</v>
      </c>
      <c r="G29" s="151">
        <v>3</v>
      </c>
      <c r="H29" s="151">
        <v>3</v>
      </c>
      <c r="I29" s="151">
        <v>2</v>
      </c>
      <c r="J29" s="151">
        <v>2</v>
      </c>
      <c r="K29" s="152">
        <v>3</v>
      </c>
      <c r="L29" s="73">
        <f>SUM($C29:K29)</f>
        <v>25</v>
      </c>
      <c r="M29" s="66">
        <f t="shared" si="0"/>
        <v>7</v>
      </c>
      <c r="N29" s="77">
        <f t="shared" si="1"/>
        <v>0.77777777777777779</v>
      </c>
      <c r="O29" s="66">
        <f t="shared" si="2"/>
        <v>2</v>
      </c>
      <c r="P29" s="77">
        <f t="shared" si="3"/>
        <v>0.22222222222222221</v>
      </c>
      <c r="Q29" s="66">
        <f t="shared" si="4"/>
        <v>0</v>
      </c>
      <c r="R29" s="77">
        <f t="shared" si="5"/>
        <v>0</v>
      </c>
    </row>
    <row r="30" spans="1:18" s="13" customFormat="1" x14ac:dyDescent="0.25">
      <c r="A30" s="150">
        <v>21</v>
      </c>
      <c r="B30" s="154" t="s">
        <v>147</v>
      </c>
      <c r="C30" s="151">
        <v>3</v>
      </c>
      <c r="D30" s="151">
        <v>3</v>
      </c>
      <c r="E30" s="151">
        <v>3</v>
      </c>
      <c r="F30" s="151">
        <v>3</v>
      </c>
      <c r="G30" s="151">
        <v>3</v>
      </c>
      <c r="H30" s="151">
        <v>3</v>
      </c>
      <c r="I30" s="151">
        <v>3</v>
      </c>
      <c r="J30" s="151">
        <v>3</v>
      </c>
      <c r="K30" s="152">
        <v>3</v>
      </c>
      <c r="L30" s="73">
        <f>SUM($C30:K30)</f>
        <v>27</v>
      </c>
      <c r="M30" s="66">
        <f t="shared" si="0"/>
        <v>9</v>
      </c>
      <c r="N30" s="77">
        <f t="shared" si="1"/>
        <v>1</v>
      </c>
      <c r="O30" s="66">
        <f t="shared" si="2"/>
        <v>0</v>
      </c>
      <c r="P30" s="77">
        <f t="shared" si="3"/>
        <v>0</v>
      </c>
      <c r="Q30" s="66">
        <f t="shared" si="4"/>
        <v>0</v>
      </c>
      <c r="R30" s="77">
        <f t="shared" si="5"/>
        <v>0</v>
      </c>
    </row>
    <row r="31" spans="1:18" s="13" customFormat="1" x14ac:dyDescent="0.25">
      <c r="A31" s="150">
        <v>22</v>
      </c>
      <c r="B31" s="154" t="s">
        <v>152</v>
      </c>
      <c r="C31" s="151">
        <v>3</v>
      </c>
      <c r="D31" s="151">
        <v>3</v>
      </c>
      <c r="E31" s="151">
        <v>3</v>
      </c>
      <c r="F31" s="151">
        <v>3</v>
      </c>
      <c r="G31" s="151">
        <v>3</v>
      </c>
      <c r="H31" s="151">
        <v>3</v>
      </c>
      <c r="I31" s="151">
        <v>3</v>
      </c>
      <c r="J31" s="151">
        <v>3</v>
      </c>
      <c r="K31" s="152">
        <v>3</v>
      </c>
      <c r="L31" s="73">
        <f>SUM($C31:K31)</f>
        <v>27</v>
      </c>
      <c r="M31" s="66">
        <f t="shared" si="0"/>
        <v>9</v>
      </c>
      <c r="N31" s="77">
        <f t="shared" si="1"/>
        <v>1</v>
      </c>
      <c r="O31" s="66">
        <f t="shared" si="2"/>
        <v>0</v>
      </c>
      <c r="P31" s="77">
        <f t="shared" si="3"/>
        <v>0</v>
      </c>
      <c r="Q31" s="66">
        <f t="shared" si="4"/>
        <v>0</v>
      </c>
      <c r="R31" s="77">
        <f t="shared" si="5"/>
        <v>0</v>
      </c>
    </row>
    <row r="32" spans="1:18" s="13" customFormat="1" ht="15.75" thickBot="1" x14ac:dyDescent="0.3">
      <c r="A32" s="11">
        <v>23</v>
      </c>
      <c r="B32" s="53" t="str">
        <f>+'1-Промеж_рез'!B43</f>
        <v>Якимова Валерия</v>
      </c>
      <c r="C32" s="5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6">
        <v>3</v>
      </c>
      <c r="L32" s="73">
        <f>SUM($C32:K32)</f>
        <v>27</v>
      </c>
      <c r="M32" s="66">
        <f t="shared" si="0"/>
        <v>9</v>
      </c>
      <c r="N32" s="77">
        <f t="shared" si="1"/>
        <v>1</v>
      </c>
      <c r="O32" s="66">
        <f t="shared" si="2"/>
        <v>0</v>
      </c>
      <c r="P32" s="77">
        <f t="shared" si="3"/>
        <v>0</v>
      </c>
      <c r="Q32" s="66">
        <f t="shared" si="4"/>
        <v>0</v>
      </c>
      <c r="R32" s="77">
        <f t="shared" si="5"/>
        <v>0</v>
      </c>
    </row>
    <row r="33" spans="1:18" x14ac:dyDescent="0.25">
      <c r="A33" s="1"/>
      <c r="B33" s="71" t="s">
        <v>109</v>
      </c>
      <c r="C33" s="71">
        <f t="shared" ref="C33:L33" si="7">SUM(C10:C32)</f>
        <v>67</v>
      </c>
      <c r="D33" s="71">
        <f t="shared" si="7"/>
        <v>69</v>
      </c>
      <c r="E33" s="71">
        <f t="shared" si="7"/>
        <v>66</v>
      </c>
      <c r="F33" s="71">
        <f t="shared" si="7"/>
        <v>66</v>
      </c>
      <c r="G33" s="71">
        <f t="shared" si="7"/>
        <v>60</v>
      </c>
      <c r="H33" s="71">
        <f t="shared" si="7"/>
        <v>62</v>
      </c>
      <c r="I33" s="71">
        <f t="shared" si="7"/>
        <v>63</v>
      </c>
      <c r="J33" s="71">
        <f t="shared" si="7"/>
        <v>56</v>
      </c>
      <c r="K33" s="71">
        <f t="shared" si="7"/>
        <v>69</v>
      </c>
      <c r="L33" s="79">
        <f t="shared" si="7"/>
        <v>578</v>
      </c>
      <c r="M33" s="80">
        <f>SUM(M10:M32)*M8</f>
        <v>492</v>
      </c>
      <c r="N33" s="81">
        <f>+M33/$L$33</f>
        <v>0.85121107266435991</v>
      </c>
      <c r="O33" s="82">
        <f>SUM(O10:O32)*O8</f>
        <v>86</v>
      </c>
      <c r="P33" s="81">
        <f>+O33/$L$33</f>
        <v>0.14878892733564014</v>
      </c>
      <c r="Q33" s="82">
        <f>SUM(Q10:Q32)*Q8</f>
        <v>0</v>
      </c>
      <c r="R33" s="81">
        <f>+Q33/$L$33</f>
        <v>0</v>
      </c>
    </row>
    <row r="34" spans="1:18" ht="16.5" x14ac:dyDescent="0.35">
      <c r="B34" s="64">
        <v>3</v>
      </c>
      <c r="C34" s="72">
        <f t="shared" ref="C34:K36" si="8">COUNTIF(C$10:C$32,$B34)</f>
        <v>21</v>
      </c>
      <c r="D34" s="72">
        <f t="shared" si="8"/>
        <v>23</v>
      </c>
      <c r="E34" s="72">
        <f t="shared" si="8"/>
        <v>20</v>
      </c>
      <c r="F34" s="72">
        <f t="shared" si="8"/>
        <v>20</v>
      </c>
      <c r="G34" s="72">
        <f t="shared" si="8"/>
        <v>14</v>
      </c>
      <c r="H34" s="72">
        <f t="shared" si="8"/>
        <v>16</v>
      </c>
      <c r="I34" s="72">
        <f t="shared" si="8"/>
        <v>17</v>
      </c>
      <c r="J34" s="72">
        <f t="shared" si="8"/>
        <v>10</v>
      </c>
      <c r="K34" s="72">
        <f t="shared" si="8"/>
        <v>23</v>
      </c>
      <c r="L34" s="75">
        <f>+L33/$A$32/L8</f>
        <v>2.7922705314009661</v>
      </c>
      <c r="R34" s="71"/>
    </row>
    <row r="35" spans="1:18" ht="16.5" x14ac:dyDescent="0.35">
      <c r="B35" s="64">
        <v>2</v>
      </c>
      <c r="C35" s="72">
        <f t="shared" si="8"/>
        <v>2</v>
      </c>
      <c r="D35" s="72">
        <f t="shared" si="8"/>
        <v>0</v>
      </c>
      <c r="E35" s="72">
        <f t="shared" si="8"/>
        <v>3</v>
      </c>
      <c r="F35" s="72">
        <f t="shared" si="8"/>
        <v>3</v>
      </c>
      <c r="G35" s="72">
        <f t="shared" si="8"/>
        <v>9</v>
      </c>
      <c r="H35" s="72">
        <f t="shared" si="8"/>
        <v>7</v>
      </c>
      <c r="I35" s="72">
        <f t="shared" si="8"/>
        <v>6</v>
      </c>
      <c r="J35" s="72">
        <f t="shared" si="8"/>
        <v>13</v>
      </c>
      <c r="K35" s="72">
        <f t="shared" si="8"/>
        <v>0</v>
      </c>
      <c r="L35" s="76" t="s">
        <v>110</v>
      </c>
      <c r="M35" s="76"/>
      <c r="N35" s="76"/>
      <c r="R35" s="71"/>
    </row>
    <row r="36" spans="1:18" x14ac:dyDescent="0.25">
      <c r="B36" s="64">
        <v>1</v>
      </c>
      <c r="C36" s="72">
        <f t="shared" si="8"/>
        <v>0</v>
      </c>
      <c r="D36" s="72">
        <f t="shared" si="8"/>
        <v>0</v>
      </c>
      <c r="E36" s="72">
        <f t="shared" si="8"/>
        <v>0</v>
      </c>
      <c r="F36" s="72">
        <f t="shared" si="8"/>
        <v>0</v>
      </c>
      <c r="G36" s="72">
        <f t="shared" si="8"/>
        <v>0</v>
      </c>
      <c r="H36" s="72">
        <f t="shared" si="8"/>
        <v>0</v>
      </c>
      <c r="I36" s="72">
        <f t="shared" si="8"/>
        <v>0</v>
      </c>
      <c r="J36" s="72">
        <f t="shared" si="8"/>
        <v>0</v>
      </c>
      <c r="K36" s="72">
        <f t="shared" si="8"/>
        <v>0</v>
      </c>
      <c r="L36" s="67"/>
    </row>
    <row r="38" spans="1:18" x14ac:dyDescent="0.25">
      <c r="B38" s="51" t="s">
        <v>31</v>
      </c>
    </row>
    <row r="39" spans="1:18" x14ac:dyDescent="0.25">
      <c r="B39" s="50" t="s">
        <v>32</v>
      </c>
    </row>
    <row r="40" spans="1:18" x14ac:dyDescent="0.25">
      <c r="B40" s="50" t="s">
        <v>34</v>
      </c>
    </row>
    <row r="41" spans="1:18" x14ac:dyDescent="0.25">
      <c r="B41" s="50" t="s">
        <v>33</v>
      </c>
    </row>
  </sheetData>
  <mergeCells count="6">
    <mergeCell ref="M7:R7"/>
    <mergeCell ref="A4:A7"/>
    <mergeCell ref="B4:B7"/>
    <mergeCell ref="C4:K4"/>
    <mergeCell ref="C5:G6"/>
    <mergeCell ref="H5:K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1-Промеж_рез</vt:lpstr>
      <vt:lpstr>Лист1</vt:lpstr>
      <vt:lpstr>1-Промеж_рез (итог)</vt:lpstr>
      <vt:lpstr>Физ_Разв</vt:lpstr>
      <vt:lpstr>Реч_Разв</vt:lpstr>
      <vt:lpstr>Реч_Разв (итог)</vt:lpstr>
      <vt:lpstr>Соц-ком</vt:lpstr>
      <vt:lpstr>Соц-ком (итог)</vt:lpstr>
      <vt:lpstr>Х-Эстет</vt:lpstr>
      <vt:lpstr>Х-Эстет (итог)</vt:lpstr>
      <vt:lpstr>Мониторинг_образ</vt:lpstr>
      <vt:lpstr>Мониторинг_образ(итог)</vt:lpstr>
      <vt:lpstr>Мониторинг_ранн_разв</vt:lpstr>
      <vt:lpstr>Мониторинг_ранн_разв (итог)</vt:lpstr>
      <vt:lpstr>'1-Промеж_рез'!_GoBack</vt:lpstr>
      <vt:lpstr>'1-Промеж_рез (итог)'!_GoBack</vt:lpstr>
      <vt:lpstr>Мониторинг_образ!_GoBack</vt:lpstr>
      <vt:lpstr>'Мониторинг_образ(итог)'!_GoBack</vt:lpstr>
      <vt:lpstr>Мониторинг_ранн_разв!_GoBack</vt:lpstr>
      <vt:lpstr>'Мониторинг_ранн_разв (итог)'!_GoBack</vt:lpstr>
      <vt:lpstr>Реч_Разв!_GoBack</vt:lpstr>
      <vt:lpstr>'Реч_Разв (итог)'!_GoBack</vt:lpstr>
      <vt:lpstr>'Соц-ком'!_GoBack</vt:lpstr>
      <vt:lpstr>'Соц-ком (итог)'!_GoBack</vt:lpstr>
      <vt:lpstr>Физ_Разв!_GoBack</vt:lpstr>
      <vt:lpstr>'Х-Эстет'!_GoBack</vt:lpstr>
      <vt:lpstr>'Х-Эстет (итог)'!_GoBack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2019-04-30T11:35:15Z</cp:lastPrinted>
  <dcterms:created xsi:type="dcterms:W3CDTF">2019-04-19T15:25:40Z</dcterms:created>
  <dcterms:modified xsi:type="dcterms:W3CDTF">2020-09-27T06:36:20Z</dcterms:modified>
</cp:coreProperties>
</file>